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5199\Downloads\"/>
    </mc:Choice>
  </mc:AlternateContent>
  <bookViews>
    <workbookView xWindow="0" yWindow="0" windowWidth="25600" windowHeight="10240" tabRatio="772" activeTab="8"/>
  </bookViews>
  <sheets>
    <sheet name="INDICADORES" sheetId="3" r:id="rId1"/>
    <sheet name="VISÃO GERAL" sheetId="4" r:id="rId2"/>
    <sheet name="RECEITAS" sheetId="1" r:id="rId3"/>
    <sheet name="CUSTOS INSUMOS" sheetId="2" r:id="rId4"/>
    <sheet name="CUSTOS BEBIDAS" sheetId="7" r:id="rId5"/>
    <sheet name="CUSTOS VARIÁVEIS ESTRUTURA" sheetId="8" r:id="rId6"/>
    <sheet name="OUTROS CUSTOS" sheetId="10" r:id="rId7"/>
    <sheet name="CUSTOS FIXOS ESTRUTURA" sheetId="11" r:id="rId8"/>
    <sheet name="FORNECEDORES" sheetId="12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" i="12" l="1"/>
  <c r="O22" i="12"/>
  <c r="O23" i="12"/>
  <c r="O24" i="12"/>
  <c r="O25" i="12"/>
  <c r="O26" i="12"/>
  <c r="O27" i="12"/>
  <c r="O28" i="12"/>
  <c r="O29" i="12"/>
  <c r="O30" i="12"/>
  <c r="O31" i="12"/>
  <c r="O32" i="12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3" i="12"/>
  <c r="E23" i="4" l="1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K6" i="7"/>
  <c r="K9" i="7"/>
  <c r="K10" i="7"/>
  <c r="K11" i="7"/>
  <c r="K12" i="7"/>
  <c r="K13" i="7"/>
  <c r="K14" i="7"/>
  <c r="K15" i="7"/>
  <c r="K16" i="7"/>
  <c r="K17" i="7"/>
  <c r="K18" i="7"/>
  <c r="K19" i="7"/>
  <c r="K5" i="7"/>
  <c r="I6" i="7"/>
  <c r="I9" i="7"/>
  <c r="I10" i="7"/>
  <c r="I11" i="7"/>
  <c r="I12" i="7"/>
  <c r="I13" i="7"/>
  <c r="I14" i="7"/>
  <c r="I15" i="7"/>
  <c r="I16" i="7"/>
  <c r="I17" i="7"/>
  <c r="I18" i="7"/>
  <c r="I19" i="7"/>
  <c r="I5" i="7"/>
  <c r="H6" i="11"/>
  <c r="H5" i="11"/>
  <c r="K5" i="11" s="1"/>
  <c r="E24" i="4" s="1"/>
  <c r="H5" i="10"/>
  <c r="H7" i="8"/>
  <c r="H8" i="8"/>
  <c r="H6" i="8"/>
  <c r="H5" i="8"/>
  <c r="G9" i="7"/>
  <c r="G8" i="7"/>
  <c r="I8" i="7" s="1"/>
  <c r="K8" i="7" s="1"/>
  <c r="G7" i="7"/>
  <c r="I7" i="7" s="1"/>
  <c r="K7" i="7" s="1"/>
  <c r="G6" i="7"/>
  <c r="G5" i="7"/>
  <c r="I20" i="2"/>
  <c r="G19" i="2"/>
  <c r="I19" i="2"/>
  <c r="I8" i="2"/>
  <c r="I5" i="2"/>
  <c r="K24" i="1"/>
  <c r="K23" i="1"/>
  <c r="K22" i="1"/>
  <c r="K21" i="1"/>
  <c r="K20" i="1"/>
  <c r="K19" i="1"/>
  <c r="K18" i="1"/>
  <c r="K17" i="1"/>
  <c r="K16" i="1"/>
  <c r="K14" i="1"/>
  <c r="K13" i="1"/>
  <c r="K12" i="1"/>
  <c r="K5" i="10" l="1"/>
  <c r="N8" i="7"/>
  <c r="K5" i="8"/>
  <c r="E13" i="4" s="1"/>
  <c r="N5" i="7"/>
  <c r="I9" i="2"/>
  <c r="E12" i="4" l="1"/>
  <c r="L6" i="7"/>
  <c r="L10" i="7"/>
  <c r="L14" i="7"/>
  <c r="L18" i="7"/>
  <c r="L9" i="7"/>
  <c r="L11" i="7"/>
  <c r="L15" i="7"/>
  <c r="L19" i="7"/>
  <c r="L12" i="7"/>
  <c r="L16" i="7"/>
  <c r="L5" i="7"/>
  <c r="L13" i="7"/>
  <c r="L17" i="7"/>
  <c r="L8" i="7"/>
  <c r="L7" i="7"/>
  <c r="E14" i="4"/>
  <c r="M21" i="1"/>
  <c r="L9" i="2"/>
  <c r="N9" i="2" s="1"/>
  <c r="I18" i="2"/>
  <c r="L13" i="2"/>
  <c r="N13" i="2" s="1"/>
  <c r="L14" i="2"/>
  <c r="N14" i="2" s="1"/>
  <c r="L15" i="2"/>
  <c r="N15" i="2" s="1"/>
  <c r="E6" i="2"/>
  <c r="M9" i="1"/>
  <c r="M7" i="1"/>
  <c r="K9" i="1"/>
  <c r="K7" i="1"/>
  <c r="I10" i="2"/>
  <c r="L10" i="2" s="1"/>
  <c r="N10" i="2" s="1"/>
  <c r="L8" i="2"/>
  <c r="N8" i="2" s="1"/>
  <c r="G6" i="2"/>
  <c r="E5" i="2"/>
  <c r="L5" i="2" l="1"/>
  <c r="N5" i="2" s="1"/>
  <c r="L6" i="2"/>
  <c r="N6" i="2" s="1"/>
  <c r="K6" i="1"/>
  <c r="K10" i="1"/>
  <c r="K11" i="1"/>
  <c r="K15" i="1"/>
  <c r="K5" i="1"/>
  <c r="M6" i="1"/>
  <c r="M10" i="1"/>
  <c r="M11" i="1"/>
  <c r="M15" i="1"/>
  <c r="M16" i="1"/>
  <c r="M17" i="1"/>
  <c r="M18" i="1"/>
  <c r="M19" i="1"/>
  <c r="M20" i="1"/>
  <c r="M22" i="1"/>
  <c r="M23" i="1"/>
  <c r="M24" i="1"/>
  <c r="M25" i="1"/>
  <c r="M26" i="1"/>
  <c r="M27" i="1"/>
  <c r="M28" i="1"/>
  <c r="M5" i="1"/>
  <c r="P11" i="1" l="1"/>
  <c r="Q5" i="2"/>
  <c r="Q8" i="2"/>
  <c r="P5" i="1"/>
  <c r="E8" i="4" l="1"/>
  <c r="N8" i="1"/>
  <c r="N12" i="1"/>
  <c r="N16" i="1"/>
  <c r="N20" i="1"/>
  <c r="N24" i="1"/>
  <c r="N28" i="1"/>
  <c r="N9" i="1"/>
  <c r="N13" i="1"/>
  <c r="N17" i="1"/>
  <c r="N21" i="1"/>
  <c r="N25" i="1"/>
  <c r="N5" i="1"/>
  <c r="N10" i="1"/>
  <c r="N14" i="1"/>
  <c r="N18" i="1"/>
  <c r="N22" i="1"/>
  <c r="N26" i="1"/>
  <c r="N7" i="1"/>
  <c r="N11" i="1"/>
  <c r="N15" i="1"/>
  <c r="N19" i="1"/>
  <c r="N23" i="1"/>
  <c r="N27" i="1"/>
  <c r="N6" i="1"/>
  <c r="F14" i="4"/>
  <c r="F24" i="4"/>
  <c r="F22" i="4"/>
  <c r="F12" i="4"/>
  <c r="F23" i="4"/>
  <c r="F13" i="4"/>
  <c r="O23" i="2"/>
  <c r="O27" i="2"/>
  <c r="O12" i="2"/>
  <c r="O16" i="2"/>
  <c r="O20" i="2"/>
  <c r="O24" i="2"/>
  <c r="O28" i="2"/>
  <c r="O17" i="2"/>
  <c r="O21" i="2"/>
  <c r="E11" i="4"/>
  <c r="F11" i="4" s="1"/>
  <c r="O25" i="2"/>
  <c r="O18" i="2"/>
  <c r="O5" i="2"/>
  <c r="O22" i="2"/>
  <c r="O26" i="2"/>
  <c r="O7" i="2"/>
  <c r="O11" i="2"/>
  <c r="O19" i="2"/>
  <c r="O10" i="2"/>
  <c r="O8" i="2"/>
  <c r="O15" i="2"/>
  <c r="O14" i="2"/>
  <c r="O9" i="2"/>
  <c r="O13" i="2"/>
  <c r="O6" i="2"/>
  <c r="E4" i="4"/>
  <c r="E15" i="4"/>
  <c r="J12" i="4" l="1"/>
  <c r="K12" i="4" s="1"/>
  <c r="E26" i="4"/>
  <c r="E25" i="4"/>
  <c r="E17" i="4"/>
  <c r="F17" i="4" l="1"/>
  <c r="E19" i="4"/>
  <c r="F19" i="4" l="1"/>
  <c r="E28" i="4"/>
  <c r="E30" i="4" l="1"/>
  <c r="F28" i="4"/>
  <c r="E32" i="4" l="1"/>
  <c r="F32" i="4" s="1"/>
  <c r="F30" i="4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color rgb="FF000000"/>
            <rFont val="Arial"/>
          </rPr>
          <t>Necessidade de CNPJ para cadastrar na plataforma.
Endereço: menu.com.vc
	-Thiago Melo</t>
        </r>
      </text>
    </comment>
    <comment ref="E2" authorId="0" shapeId="0">
      <text>
        <r>
          <rPr>
            <sz val="10"/>
            <color rgb="FF000000"/>
            <rFont val="Arial"/>
          </rPr>
          <t>Exclusivo para pescados/frutos do mar
Endereço: www.lojaryualimentos.com.br
	-Thiago Melo</t>
        </r>
      </text>
    </comment>
    <comment ref="G2" authorId="0" shapeId="0">
      <text>
        <r>
          <rPr>
            <sz val="10"/>
            <color rgb="FF000000"/>
            <rFont val="Arial"/>
          </rPr>
          <t>Contato: André
Telefone: +55 16 99143-3870
27/04 - Ficou de enviar planilha.
30/04 - Pediu cadastro CNPJ.
	-Thiago Melo</t>
        </r>
      </text>
    </comment>
    <comment ref="I2" authorId="0" shapeId="0">
      <text>
        <r>
          <rPr>
            <sz val="10"/>
            <color rgb="FF000000"/>
            <rFont val="Arial"/>
          </rPr>
          <t>Contato: Alexandre
Telefone: +55 17 99617-2329
23/04 - Ficou de enviar planilha.
Tentativas por telefone após a data, sem sucesso.
	-Thiago Melo</t>
        </r>
      </text>
    </comment>
    <comment ref="K2" authorId="0" shapeId="0">
      <text>
        <r>
          <rPr>
            <sz val="10"/>
            <color rgb="FF000000"/>
            <rFont val="Arial"/>
          </rPr>
          <t>ceagesp.gov.br/entrepostos/servicos/cotacoes/
	-Thiago Melo</t>
        </r>
      </text>
    </comment>
    <comment ref="M2" authorId="0" shapeId="0">
      <text>
        <r>
          <rPr>
            <sz val="10"/>
            <color rgb="FF000000"/>
            <rFont val="Arial"/>
          </rPr>
          <t>Necessidade de CNPJ para cadastrar na plataforma.
Endereço: www.tomodachialimentos.com.br/loja
	-Thiago Melo</t>
        </r>
      </text>
    </comment>
    <comment ref="B4" authorId="0" shapeId="0">
      <text>
        <r>
          <rPr>
            <sz val="10"/>
            <color rgb="FF000000"/>
            <rFont val="Arial"/>
          </rPr>
          <t>Thessinha comprava o tempero pronto
	-Thiago Melo</t>
        </r>
      </text>
    </comment>
    <comment ref="B21" authorId="0" shapeId="0">
      <text>
        <r>
          <rPr>
            <sz val="10"/>
            <color rgb="FF000000"/>
            <rFont val="Arial"/>
          </rPr>
          <t>Sunomonu?
	-Thiago Melo</t>
        </r>
      </text>
    </comment>
  </commentList>
</comments>
</file>

<file path=xl/sharedStrings.xml><?xml version="1.0" encoding="utf-8"?>
<sst xmlns="http://schemas.openxmlformats.org/spreadsheetml/2006/main" count="531" uniqueCount="145">
  <si>
    <t>PROJEÇÃO DE RECEITAS</t>
  </si>
  <si>
    <t>Fonte de Receitas</t>
  </si>
  <si>
    <t>Mensal</t>
  </si>
  <si>
    <t>Diário</t>
  </si>
  <si>
    <t>Tipo de Fluxo de Receita</t>
  </si>
  <si>
    <t>1. Venda de comida e bebida</t>
  </si>
  <si>
    <t>2. Franqueamento</t>
  </si>
  <si>
    <t>Canal de venda</t>
  </si>
  <si>
    <t>Valor final do produto</t>
  </si>
  <si>
    <t>Quantidade estimada/dia</t>
  </si>
  <si>
    <t>Produto</t>
  </si>
  <si>
    <t>Combo Sushi</t>
  </si>
  <si>
    <t>Niguiri</t>
  </si>
  <si>
    <t>Hossomaki 10/10</t>
  </si>
  <si>
    <t>Sashimi</t>
  </si>
  <si>
    <t>Refrigerante</t>
  </si>
  <si>
    <t>Molho tarê</t>
  </si>
  <si>
    <t>Subtotal Diário</t>
  </si>
  <si>
    <t>Total Diário</t>
  </si>
  <si>
    <t>iFood</t>
  </si>
  <si>
    <t>Ex: Rentabilidade por canal</t>
  </si>
  <si>
    <t>Estrutura de Custos</t>
  </si>
  <si>
    <t>Insumos</t>
  </si>
  <si>
    <t>Arroz</t>
  </si>
  <si>
    <t>Kani</t>
  </si>
  <si>
    <t>Salmão Fresco</t>
  </si>
  <si>
    <t>Salmão congelado</t>
  </si>
  <si>
    <t>g</t>
  </si>
  <si>
    <t>ml</t>
  </si>
  <si>
    <t>Sal</t>
  </si>
  <si>
    <t>Tempero para Sushi Azuma</t>
  </si>
  <si>
    <t>http://deliciousbymari.blogspot.com/2016/11/fazendo-seu-proprio-sushi-com-azuma.html</t>
  </si>
  <si>
    <t>Fonte</t>
  </si>
  <si>
    <t>https://www.sushialacarte.com.br/como-calcular-a-quantidade-de-peixe-e-arroz-pra-sushi/</t>
  </si>
  <si>
    <t>Açúcar</t>
  </si>
  <si>
    <t>Farinha de trigo</t>
  </si>
  <si>
    <t>Ovo</t>
  </si>
  <si>
    <t>Farinha Panko</t>
  </si>
  <si>
    <t>Custo/Kg</t>
  </si>
  <si>
    <t>Subcusto Mensal</t>
  </si>
  <si>
    <t>Subcusto Diário</t>
  </si>
  <si>
    <t>Total Mensal</t>
  </si>
  <si>
    <t>Internet</t>
  </si>
  <si>
    <t>Descrição</t>
  </si>
  <si>
    <t>Ticket médio</t>
  </si>
  <si>
    <t>Receita</t>
  </si>
  <si>
    <t>Nº de Clientes</t>
  </si>
  <si>
    <t>Custos Variáveis</t>
  </si>
  <si>
    <t>% do vendido</t>
  </si>
  <si>
    <t>Bebidas</t>
  </si>
  <si>
    <t>Valor</t>
  </si>
  <si>
    <t>Bônus/Comissão</t>
  </si>
  <si>
    <t>Total de Custos Variáveis</t>
  </si>
  <si>
    <t>Margem de contribuição</t>
  </si>
  <si>
    <t>Custos Fixos</t>
  </si>
  <si>
    <t>Salários administrativo</t>
  </si>
  <si>
    <t>Salários colaboradores</t>
  </si>
  <si>
    <t xml:space="preserve">Contas Fixas da Estrutura </t>
  </si>
  <si>
    <t>Depreciação</t>
  </si>
  <si>
    <t>Manutenção</t>
  </si>
  <si>
    <t>Total de Custos Fixos</t>
  </si>
  <si>
    <t>EBITDA</t>
  </si>
  <si>
    <t>Despesas Financeiras</t>
  </si>
  <si>
    <t xml:space="preserve">VISÃO FINANCEIRA MENSAL </t>
  </si>
  <si>
    <t>Cream cheese</t>
  </si>
  <si>
    <t>peças</t>
  </si>
  <si>
    <t>Quantidade vendida/dia</t>
  </si>
  <si>
    <t>Skin Sticks</t>
  </si>
  <si>
    <t>Shoyu</t>
  </si>
  <si>
    <t>Agridoce</t>
  </si>
  <si>
    <t>Maionese</t>
  </si>
  <si>
    <t>Hotroll salmão 10/10</t>
  </si>
  <si>
    <t>Batido + Couve 10/10</t>
  </si>
  <si>
    <t>Camarão</t>
  </si>
  <si>
    <t>Água com gás</t>
  </si>
  <si>
    <t>Água sem gás</t>
  </si>
  <si>
    <t>Suco</t>
  </si>
  <si>
    <t>Cerveja</t>
  </si>
  <si>
    <t>Nori (Alga)</t>
  </si>
  <si>
    <t>Gergelim</t>
  </si>
  <si>
    <t>Wasabi</t>
  </si>
  <si>
    <t>Tarê</t>
  </si>
  <si>
    <t>Pepino</t>
  </si>
  <si>
    <t>Óleo</t>
  </si>
  <si>
    <t>Furikake</t>
  </si>
  <si>
    <t>Maionese diferenciada</t>
  </si>
  <si>
    <t>Nabo</t>
  </si>
  <si>
    <t>Subtotal Mensal</t>
  </si>
  <si>
    <r>
      <t xml:space="preserve">Frequência de venda </t>
    </r>
    <r>
      <rPr>
        <sz val="11"/>
        <color theme="1"/>
        <rFont val="Calibri"/>
        <family val="2"/>
        <scheme val="minor"/>
      </rPr>
      <t>por mês</t>
    </r>
  </si>
  <si>
    <t>Quant. Estimada/ unid</t>
  </si>
  <si>
    <t>Porção de 5 Oniguiris com Furikake</t>
  </si>
  <si>
    <t>5 Camarões grandes</t>
  </si>
  <si>
    <t>1 pacote de 2g faz 70g de arroz cru que equivale a ~100g de cozido. Tendo cada onigiri 6g. https://ossilda.wixsite.com/meuuniversojapones/single-post/2016/03/16/Review-9-sabores-diferentes-de-furikake</t>
  </si>
  <si>
    <t>https://www.portalsaofrancisco.com.br/curiosidades/manual-do-camarao</t>
  </si>
  <si>
    <t>Custo/Unid</t>
  </si>
  <si>
    <t>% Mensal Bebidas</t>
  </si>
  <si>
    <t>% Mensal Insumos</t>
  </si>
  <si>
    <t>% Mensal Receitas</t>
  </si>
  <si>
    <t>Água</t>
  </si>
  <si>
    <t>Energia</t>
  </si>
  <si>
    <t>Marketing</t>
  </si>
  <si>
    <t>Publicidade no Instagram</t>
  </si>
  <si>
    <t>Quantidade</t>
  </si>
  <si>
    <t>% Mensal Infra</t>
  </si>
  <si>
    <t>Outros custos</t>
  </si>
  <si>
    <t>Gás</t>
  </si>
  <si>
    <t>Contratação parcial PJ</t>
  </si>
  <si>
    <t>Sushiman 3h para preparo peixe</t>
  </si>
  <si>
    <t>/Kg</t>
  </si>
  <si>
    <t>/L</t>
  </si>
  <si>
    <t>Custos atrelado ao Produto</t>
  </si>
  <si>
    <t>Hossomaki Kani 10/8</t>
  </si>
  <si>
    <t>Total de Custos</t>
  </si>
  <si>
    <t>Aluguel local</t>
  </si>
  <si>
    <t>Auxiliar sushiman</t>
  </si>
  <si>
    <t>Lucro Bruto</t>
  </si>
  <si>
    <t>Incluir impostos</t>
  </si>
  <si>
    <t>Custos Variáveis da Estrutura</t>
  </si>
  <si>
    <t>Aba considerando investimento</t>
  </si>
  <si>
    <t>Menu - Site</t>
  </si>
  <si>
    <t>Loja Ryu</t>
  </si>
  <si>
    <t>Bom Peixe - RP</t>
  </si>
  <si>
    <t>Mar e Rio - SJRP</t>
  </si>
  <si>
    <t>Ceagesp</t>
  </si>
  <si>
    <t>Tomodachi</t>
  </si>
  <si>
    <t>Preços Mínimos</t>
  </si>
  <si>
    <t>Tempero Arroz</t>
  </si>
  <si>
    <t>Vinagre</t>
  </si>
  <si>
    <t>Alga Nori</t>
  </si>
  <si>
    <t>Cream Cheese</t>
  </si>
  <si>
    <t>Shoyu Tradicional</t>
  </si>
  <si>
    <t>Shoyu Light</t>
  </si>
  <si>
    <t>Salmão</t>
  </si>
  <si>
    <t>Avocado</t>
  </si>
  <si>
    <t>Gengibre</t>
  </si>
  <si>
    <t>Pepino japonês</t>
  </si>
  <si>
    <t>Alface</t>
  </si>
  <si>
    <t>Cenoura</t>
  </si>
  <si>
    <t>Hashi</t>
  </si>
  <si>
    <t>Farinha panko</t>
  </si>
  <si>
    <t>Camarão Inteiro</t>
  </si>
  <si>
    <t>Camarão Pacote</t>
  </si>
  <si>
    <t>Couve</t>
  </si>
  <si>
    <t>/kg</t>
  </si>
  <si>
    <t>/un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</si>
</sst>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R$&quot;\ * #,##0.00_-;\-&quot;R$&quot;\ * #,##0.00_-;_-&quot;R$&quot;\ * &quot;-&quot;??_-;_-@_-"/>
    <numFmt numFmtId="165" formatCode="&quot;R$&quot;\ #,##0.00"/>
    <numFmt numFmtId="166" formatCode="_-[$R$-416]\ * #,##0.00_-;\-[$R$-416]\ * #,##0.00_-;_-[$R$-416]\ * &quot;-&quot;??_-;_-@_-"/>
    <numFmt numFmtId="167" formatCode="[$R$ -416]#,##0.00"/>
    <numFmt numFmtId="171" formatCode="0;\-0;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</font>
    <font>
      <b/>
      <sz val="12"/>
      <name val="Arial"/>
    </font>
    <font>
      <sz val="12"/>
      <name val="Arial"/>
    </font>
    <font>
      <sz val="10"/>
      <color rgb="FF000000"/>
      <name val="Arial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9999"/>
        <bgColor rgb="FF999999"/>
      </patternFill>
    </fill>
    <fill>
      <patternFill patternType="solid">
        <fgColor rgb="FFEFEFEF"/>
        <bgColor rgb="FFEFEFEF"/>
      </patternFill>
    </fill>
    <fill>
      <patternFill patternType="solid">
        <fgColor rgb="FFF4CCCC"/>
        <bgColor rgb="FFF4CCCC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auto="1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auto="1"/>
      </top>
      <bottom style="thin">
        <color rgb="FF000000"/>
      </bottom>
      <diagonal/>
    </border>
    <border>
      <left style="thin">
        <color theme="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theme="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8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1" xfId="0" applyNumberFormat="1" applyBorder="1"/>
    <xf numFmtId="165" fontId="0" fillId="0" borderId="11" xfId="0" applyNumberFormat="1" applyBorder="1"/>
    <xf numFmtId="0" fontId="0" fillId="0" borderId="4" xfId="0" applyBorder="1"/>
    <xf numFmtId="0" fontId="0" fillId="0" borderId="0" xfId="0" applyBorder="1"/>
    <xf numFmtId="165" fontId="0" fillId="0" borderId="0" xfId="0" applyNumberFormat="1" applyBorder="1"/>
    <xf numFmtId="0" fontId="0" fillId="0" borderId="5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Alignment="1">
      <alignment horizontal="center" vertical="center" wrapText="1"/>
    </xf>
    <xf numFmtId="0" fontId="3" fillId="0" borderId="5" xfId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65" fontId="0" fillId="0" borderId="0" xfId="0" applyNumberFormat="1" applyAlignment="1">
      <alignment horizontal="center" vertical="center" wrapText="1"/>
    </xf>
    <xf numFmtId="0" fontId="0" fillId="2" borderId="11" xfId="0" applyFill="1" applyBorder="1"/>
    <xf numFmtId="0" fontId="0" fillId="2" borderId="0" xfId="0" applyFill="1" applyBorder="1"/>
    <xf numFmtId="165" fontId="0" fillId="2" borderId="13" xfId="0" applyNumberFormat="1" applyFill="1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5" fontId="0" fillId="2" borderId="14" xfId="0" applyNumberFormat="1" applyFill="1" applyBorder="1"/>
    <xf numFmtId="0" fontId="1" fillId="2" borderId="12" xfId="0" applyFont="1" applyFill="1" applyBorder="1" applyAlignment="1">
      <alignment horizontal="center" vertical="center"/>
    </xf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6" borderId="2" xfId="0" applyFill="1" applyBorder="1"/>
    <xf numFmtId="0" fontId="0" fillId="6" borderId="4" xfId="0" applyFill="1" applyBorder="1"/>
    <xf numFmtId="165" fontId="0" fillId="6" borderId="13" xfId="0" applyNumberFormat="1" applyFill="1" applyBorder="1"/>
    <xf numFmtId="0" fontId="1" fillId="0" borderId="0" xfId="0" applyFont="1" applyFill="1" applyBorder="1" applyAlignment="1">
      <alignment horizontal="center" vertical="center" wrapText="1"/>
    </xf>
    <xf numFmtId="9" fontId="0" fillId="6" borderId="13" xfId="3" applyFont="1" applyFill="1" applyBorder="1"/>
    <xf numFmtId="165" fontId="0" fillId="6" borderId="1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165" fontId="0" fillId="0" borderId="0" xfId="0" applyNumberFormat="1" applyFill="1" applyBorder="1"/>
    <xf numFmtId="0" fontId="1" fillId="0" borderId="1" xfId="0" applyFont="1" applyBorder="1" applyAlignment="1">
      <alignment horizontal="center" vertical="center" wrapText="1"/>
    </xf>
    <xf numFmtId="9" fontId="0" fillId="2" borderId="5" xfId="3" applyFont="1" applyFill="1" applyBorder="1"/>
    <xf numFmtId="9" fontId="0" fillId="0" borderId="0" xfId="3" applyFont="1" applyAlignment="1">
      <alignment horizontal="center" vertical="center" wrapText="1"/>
    </xf>
    <xf numFmtId="9" fontId="0" fillId="2" borderId="13" xfId="3" applyFont="1" applyFill="1" applyBorder="1"/>
    <xf numFmtId="9" fontId="0" fillId="0" borderId="5" xfId="3" applyFont="1" applyBorder="1"/>
    <xf numFmtId="165" fontId="0" fillId="2" borderId="14" xfId="0" applyNumberFormat="1" applyFont="1" applyFill="1" applyBorder="1" applyAlignment="1">
      <alignment horizontal="center" vertical="center" wrapText="1"/>
    </xf>
    <xf numFmtId="166" fontId="0" fillId="0" borderId="0" xfId="0" applyNumberFormat="1" applyBorder="1"/>
    <xf numFmtId="0" fontId="0" fillId="0" borderId="11" xfId="0" applyBorder="1" applyAlignment="1">
      <alignment horizontal="center" vertical="center" wrapText="1"/>
    </xf>
    <xf numFmtId="165" fontId="0" fillId="2" borderId="11" xfId="0" applyNumberFormat="1" applyFill="1" applyBorder="1" applyAlignment="1">
      <alignment horizontal="center" vertical="center" wrapText="1"/>
    </xf>
    <xf numFmtId="9" fontId="0" fillId="2" borderId="3" xfId="3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5" fontId="0" fillId="2" borderId="15" xfId="0" applyNumberFormat="1" applyFill="1" applyBorder="1" applyAlignment="1">
      <alignment horizontal="center" vertical="center" wrapText="1"/>
    </xf>
    <xf numFmtId="9" fontId="0" fillId="2" borderId="7" xfId="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165" fontId="0" fillId="2" borderId="0" xfId="0" applyNumberFormat="1" applyFill="1" applyBorder="1" applyAlignment="1">
      <alignment horizontal="center" vertical="center" wrapText="1"/>
    </xf>
    <xf numFmtId="9" fontId="0" fillId="2" borderId="5" xfId="3" applyFont="1" applyFill="1" applyBorder="1" applyAlignment="1">
      <alignment horizontal="center" vertical="center" wrapText="1"/>
    </xf>
    <xf numFmtId="0" fontId="0" fillId="0" borderId="15" xfId="0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9" fontId="0" fillId="0" borderId="9" xfId="3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165" fontId="0" fillId="0" borderId="3" xfId="0" applyNumberFormat="1" applyBorder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9" fontId="0" fillId="0" borderId="3" xfId="3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right" vertical="center" wrapText="1"/>
    </xf>
    <xf numFmtId="165" fontId="0" fillId="0" borderId="5" xfId="0" applyNumberForma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164" fontId="0" fillId="0" borderId="0" xfId="2" applyFont="1" applyBorder="1"/>
    <xf numFmtId="9" fontId="0" fillId="2" borderId="9" xfId="3" applyFont="1" applyFill="1" applyBorder="1" applyAlignment="1">
      <alignment horizontal="center" vertical="center" wrapText="1"/>
    </xf>
    <xf numFmtId="165" fontId="0" fillId="2" borderId="10" xfId="0" applyNumberFormat="1" applyFill="1" applyBorder="1" applyAlignment="1">
      <alignment horizontal="center" vertical="center" wrapText="1"/>
    </xf>
    <xf numFmtId="9" fontId="0" fillId="7" borderId="7" xfId="3" applyFont="1" applyFill="1" applyBorder="1" applyAlignment="1">
      <alignment horizontal="center" vertical="center" wrapText="1"/>
    </xf>
    <xf numFmtId="9" fontId="0" fillId="7" borderId="5" xfId="3" applyFont="1" applyFill="1" applyBorder="1" applyAlignment="1">
      <alignment horizontal="center" vertical="center" wrapText="1"/>
    </xf>
    <xf numFmtId="165" fontId="0" fillId="7" borderId="11" xfId="0" applyNumberFormat="1" applyFill="1" applyBorder="1" applyAlignment="1">
      <alignment horizontal="center" vertical="center" wrapText="1"/>
    </xf>
    <xf numFmtId="165" fontId="0" fillId="7" borderId="0" xfId="0" applyNumberForma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right" vertical="center" wrapText="1"/>
    </xf>
    <xf numFmtId="0" fontId="0" fillId="8" borderId="0" xfId="0" applyFill="1" applyAlignment="1">
      <alignment horizontal="center" vertical="center" wrapText="1"/>
    </xf>
    <xf numFmtId="165" fontId="0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9" fontId="2" fillId="0" borderId="0" xfId="3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0" borderId="18" xfId="0" applyFont="1" applyBorder="1" applyAlignment="1">
      <alignment horizontal="center" wrapText="1"/>
    </xf>
    <xf numFmtId="0" fontId="5" fillId="9" borderId="19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right" vertical="center" wrapText="1"/>
    </xf>
    <xf numFmtId="0" fontId="7" fillId="11" borderId="19" xfId="0" applyFont="1" applyFill="1" applyBorder="1" applyAlignment="1">
      <alignment horizontal="right" vertical="center" wrapText="1"/>
    </xf>
    <xf numFmtId="0" fontId="5" fillId="0" borderId="21" xfId="0" applyFont="1" applyBorder="1" applyAlignment="1">
      <alignment horizont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167" fontId="9" fillId="0" borderId="23" xfId="0" applyNumberFormat="1" applyFont="1" applyBorder="1" applyAlignment="1">
      <alignment horizontal="left" wrapText="1"/>
    </xf>
    <xf numFmtId="167" fontId="9" fillId="0" borderId="25" xfId="0" applyNumberFormat="1" applyFont="1" applyBorder="1" applyAlignment="1">
      <alignment horizontal="left" wrapText="1"/>
    </xf>
    <xf numFmtId="167" fontId="5" fillId="0" borderId="24" xfId="0" applyNumberFormat="1" applyFont="1" applyBorder="1" applyAlignment="1">
      <alignment horizontal="right" wrapText="1"/>
    </xf>
    <xf numFmtId="167" fontId="5" fillId="0" borderId="22" xfId="0" applyNumberFormat="1" applyFont="1" applyBorder="1" applyAlignment="1">
      <alignment horizontal="right" wrapText="1"/>
    </xf>
    <xf numFmtId="167" fontId="5" fillId="11" borderId="27" xfId="0" applyNumberFormat="1" applyFont="1" applyFill="1" applyBorder="1" applyAlignment="1">
      <alignment horizontal="right" wrapText="1"/>
    </xf>
    <xf numFmtId="167" fontId="9" fillId="0" borderId="26" xfId="0" applyNumberFormat="1" applyFont="1" applyBorder="1" applyAlignment="1">
      <alignment horizontal="left" wrapText="1"/>
    </xf>
    <xf numFmtId="167" fontId="9" fillId="0" borderId="28" xfId="0" applyNumberFormat="1" applyFont="1" applyBorder="1" applyAlignment="1">
      <alignment horizontal="left" wrapText="1"/>
    </xf>
    <xf numFmtId="167" fontId="5" fillId="11" borderId="29" xfId="0" applyNumberFormat="1" applyFont="1" applyFill="1" applyBorder="1" applyAlignment="1">
      <alignment horizontal="left" wrapText="1"/>
    </xf>
    <xf numFmtId="167" fontId="5" fillId="11" borderId="30" xfId="0" applyNumberFormat="1" applyFont="1" applyFill="1" applyBorder="1" applyAlignment="1">
      <alignment horizontal="left" wrapText="1"/>
    </xf>
    <xf numFmtId="167" fontId="5" fillId="11" borderId="26" xfId="0" applyNumberFormat="1" applyFont="1" applyFill="1" applyBorder="1" applyAlignment="1">
      <alignment horizontal="left" wrapText="1"/>
    </xf>
    <xf numFmtId="167" fontId="9" fillId="0" borderId="31" xfId="0" applyNumberFormat="1" applyFont="1" applyBorder="1" applyAlignment="1">
      <alignment horizontal="left" wrapText="1"/>
    </xf>
    <xf numFmtId="167" fontId="9" fillId="0" borderId="33" xfId="0" applyNumberFormat="1" applyFont="1" applyBorder="1" applyAlignment="1">
      <alignment horizontal="left" wrapText="1"/>
    </xf>
    <xf numFmtId="167" fontId="9" fillId="0" borderId="34" xfId="0" applyNumberFormat="1" applyFont="1" applyBorder="1" applyAlignment="1">
      <alignment horizontal="left" wrapText="1"/>
    </xf>
    <xf numFmtId="167" fontId="9" fillId="0" borderId="35" xfId="0" applyNumberFormat="1" applyFont="1" applyBorder="1" applyAlignment="1">
      <alignment horizontal="left" wrapText="1"/>
    </xf>
    <xf numFmtId="167" fontId="5" fillId="11" borderId="36" xfId="0" applyNumberFormat="1" applyFont="1" applyFill="1" applyBorder="1" applyAlignment="1">
      <alignment horizontal="left" wrapText="1"/>
    </xf>
    <xf numFmtId="167" fontId="5" fillId="11" borderId="37" xfId="0" applyNumberFormat="1" applyFont="1" applyFill="1" applyBorder="1" applyAlignment="1">
      <alignment horizontal="left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 wrapText="1"/>
    </xf>
    <xf numFmtId="167" fontId="5" fillId="0" borderId="38" xfId="0" applyNumberFormat="1" applyFont="1" applyBorder="1" applyAlignment="1">
      <alignment horizontal="right" wrapText="1"/>
    </xf>
    <xf numFmtId="167" fontId="9" fillId="0" borderId="39" xfId="0" applyNumberFormat="1" applyFont="1" applyBorder="1" applyAlignment="1">
      <alignment horizontal="left" wrapText="1"/>
    </xf>
    <xf numFmtId="167" fontId="9" fillId="0" borderId="41" xfId="0" applyNumberFormat="1" applyFont="1" applyBorder="1" applyAlignment="1">
      <alignment horizontal="left" wrapText="1"/>
    </xf>
    <xf numFmtId="167" fontId="9" fillId="0" borderId="42" xfId="0" applyNumberFormat="1" applyFont="1" applyBorder="1" applyAlignment="1">
      <alignment horizontal="left" wrapText="1"/>
    </xf>
    <xf numFmtId="167" fontId="9" fillId="0" borderId="43" xfId="0" applyNumberFormat="1" applyFont="1" applyBorder="1" applyAlignment="1">
      <alignment horizontal="left" wrapText="1"/>
    </xf>
    <xf numFmtId="167" fontId="5" fillId="11" borderId="44" xfId="0" applyNumberFormat="1" applyFont="1" applyFill="1" applyBorder="1" applyAlignment="1">
      <alignment horizontal="left" wrapText="1"/>
    </xf>
    <xf numFmtId="167" fontId="5" fillId="11" borderId="45" xfId="0" applyNumberFormat="1" applyFont="1" applyFill="1" applyBorder="1" applyAlignment="1">
      <alignment horizontal="left" wrapText="1"/>
    </xf>
    <xf numFmtId="167" fontId="5" fillId="11" borderId="46" xfId="0" applyNumberFormat="1" applyFont="1" applyFill="1" applyBorder="1" applyAlignment="1">
      <alignment horizontal="right" wrapText="1"/>
    </xf>
    <xf numFmtId="167" fontId="5" fillId="11" borderId="47" xfId="0" applyNumberFormat="1" applyFont="1" applyFill="1" applyBorder="1" applyAlignment="1">
      <alignment horizontal="right" wrapText="1"/>
    </xf>
    <xf numFmtId="167" fontId="9" fillId="0" borderId="40" xfId="0" applyNumberFormat="1" applyFont="1" applyBorder="1" applyAlignment="1">
      <alignment horizontal="right" wrapText="1"/>
    </xf>
    <xf numFmtId="171" fontId="9" fillId="0" borderId="40" xfId="0" applyNumberFormat="1" applyFont="1" applyBorder="1" applyAlignment="1">
      <alignment horizontal="right" wrapText="1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1">
    <dxf>
      <numFmt numFmtId="170" formatCode="[$BRL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316922</xdr:colOff>
      <xdr:row>5</xdr:row>
      <xdr:rowOff>46183</xdr:rowOff>
    </xdr:from>
    <xdr:to>
      <xdr:col>16</xdr:col>
      <xdr:colOff>321515</xdr:colOff>
      <xdr:row>22</xdr:row>
      <xdr:rowOff>103909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C509629-C57D-4CFA-8C65-A2626B84D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6013" y="969819"/>
          <a:ext cx="3676047" cy="31980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10</xdr:row>
      <xdr:rowOff>292100</xdr:rowOff>
    </xdr:from>
    <xdr:to>
      <xdr:col>8</xdr:col>
      <xdr:colOff>19050</xdr:colOff>
      <xdr:row>12</xdr:row>
      <xdr:rowOff>107950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D32F7138-62D9-48B0-B871-F9F6AD230CCC}"/>
            </a:ext>
          </a:extLst>
        </xdr:cNvPr>
        <xdr:cNvSpPr/>
      </xdr:nvSpPr>
      <xdr:spPr>
        <a:xfrm>
          <a:off x="5892800" y="2482850"/>
          <a:ext cx="495300" cy="36830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25977</xdr:colOff>
      <xdr:row>3</xdr:row>
      <xdr:rowOff>38966</xdr:rowOff>
    </xdr:from>
    <xdr:to>
      <xdr:col>19</xdr:col>
      <xdr:colOff>45190</xdr:colOff>
      <xdr:row>14</xdr:row>
      <xdr:rowOff>1445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0EC530-A83D-48ED-A935-97DA91743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9068" y="604693"/>
          <a:ext cx="4025488" cy="2583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ortalsaofrancisco.com.br/curiosidades/manual-do-camarao" TargetMode="External"/><Relationship Id="rId2" Type="http://schemas.openxmlformats.org/officeDocument/2006/relationships/hyperlink" Target="https://www.sushialacarte.com.br/como-calcular-a-quantidade-de-peixe-e-arroz-pra-sushi/" TargetMode="External"/><Relationship Id="rId1" Type="http://schemas.openxmlformats.org/officeDocument/2006/relationships/hyperlink" Target="http://deliciousbymari.blogspot.com/2016/11/fazendo-seu-proprio-sushi-com-azuma.html" TargetMode="Externa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"/>
  <sheetViews>
    <sheetView zoomScale="55" zoomScaleNormal="55" workbookViewId="0">
      <selection activeCell="B5" sqref="B5"/>
    </sheetView>
  </sheetViews>
  <sheetFormatPr defaultRowHeight="14.35" x14ac:dyDescent="0.5"/>
  <sheetData>
    <row r="4" spans="2:2" x14ac:dyDescent="0.5">
      <c r="B4" t="s">
        <v>20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workbookViewId="0">
      <selection activeCell="P1" sqref="P1"/>
    </sheetView>
  </sheetViews>
  <sheetFormatPr defaultColWidth="8.703125" defaultRowHeight="14.35" x14ac:dyDescent="0.5"/>
  <cols>
    <col min="1" max="1" width="2" style="23" customWidth="1"/>
    <col min="2" max="2" width="25.17578125" style="23" customWidth="1"/>
    <col min="3" max="3" width="35.87890625" style="24" customWidth="1"/>
    <col min="4" max="4" width="1.46875" style="23" customWidth="1"/>
    <col min="5" max="5" width="12.3515625" style="25" bestFit="1" customWidth="1"/>
    <col min="6" max="6" width="8.703125" style="56"/>
    <col min="7" max="9" width="8.703125" style="23"/>
    <col min="10" max="10" width="13.703125" style="23" bestFit="1" customWidth="1"/>
    <col min="11" max="11" width="11.29296875" style="23" bestFit="1" customWidth="1"/>
    <col min="12" max="16384" width="8.703125" style="23"/>
  </cols>
  <sheetData>
    <row r="1" spans="2:12" x14ac:dyDescent="0.5">
      <c r="E1" s="23"/>
    </row>
    <row r="2" spans="2:12" ht="36" x14ac:dyDescent="0.5">
      <c r="C2" s="101" t="s">
        <v>63</v>
      </c>
      <c r="D2" s="101"/>
      <c r="E2" s="101"/>
      <c r="F2" s="102"/>
      <c r="G2" s="101"/>
      <c r="H2" s="101"/>
      <c r="I2" s="101"/>
      <c r="J2" s="101"/>
      <c r="K2" s="101"/>
      <c r="L2" s="101"/>
    </row>
    <row r="3" spans="2:12" ht="14.7" thickBot="1" x14ac:dyDescent="0.55000000000000004">
      <c r="E3" s="23"/>
    </row>
    <row r="4" spans="2:12" ht="28" customHeight="1" x14ac:dyDescent="0.5">
      <c r="C4" s="78" t="s">
        <v>44</v>
      </c>
      <c r="D4" s="61"/>
      <c r="E4" s="62">
        <f>E8/E5</f>
        <v>10</v>
      </c>
      <c r="F4" s="82"/>
    </row>
    <row r="5" spans="2:12" ht="14.7" thickBot="1" x14ac:dyDescent="0.55000000000000004">
      <c r="C5" s="80" t="s">
        <v>46</v>
      </c>
      <c r="D5" s="64"/>
      <c r="E5" s="86">
        <v>6000</v>
      </c>
      <c r="F5" s="81"/>
    </row>
    <row r="6" spans="2:12" ht="7.5" customHeight="1" thickBot="1" x14ac:dyDescent="0.55000000000000004">
      <c r="C6" s="69"/>
      <c r="D6" s="18"/>
      <c r="E6" s="18"/>
      <c r="F6" s="18"/>
    </row>
    <row r="7" spans="2:12" ht="28.7" x14ac:dyDescent="0.5">
      <c r="C7" s="83"/>
      <c r="D7" s="61"/>
      <c r="E7" s="84" t="s">
        <v>50</v>
      </c>
      <c r="F7" s="85" t="s">
        <v>48</v>
      </c>
    </row>
    <row r="8" spans="2:12" ht="14.7" thickBot="1" x14ac:dyDescent="0.55000000000000004">
      <c r="C8" s="80" t="s">
        <v>45</v>
      </c>
      <c r="D8" s="64"/>
      <c r="E8" s="65">
        <f>RECEITAS!P5</f>
        <v>60000</v>
      </c>
      <c r="F8" s="66">
        <v>1</v>
      </c>
    </row>
    <row r="9" spans="2:12" ht="7" customHeight="1" thickBot="1" x14ac:dyDescent="0.55000000000000004"/>
    <row r="10" spans="2:12" ht="14.7" thickBot="1" x14ac:dyDescent="0.55000000000000004">
      <c r="C10" s="77" t="s">
        <v>47</v>
      </c>
      <c r="D10" s="74"/>
      <c r="E10" s="75"/>
      <c r="F10" s="76"/>
    </row>
    <row r="11" spans="2:12" x14ac:dyDescent="0.5">
      <c r="B11" s="67" t="s">
        <v>110</v>
      </c>
      <c r="C11" s="68" t="s">
        <v>22</v>
      </c>
      <c r="D11" s="61"/>
      <c r="E11" s="62">
        <f>'CUSTOS INSUMOS'!Q5</f>
        <v>12882.000000000002</v>
      </c>
      <c r="F11" s="63">
        <f>E11/$E$8</f>
        <v>0.21470000000000003</v>
      </c>
    </row>
    <row r="12" spans="2:12" x14ac:dyDescent="0.5">
      <c r="B12" s="1" t="s">
        <v>110</v>
      </c>
      <c r="C12" s="69" t="s">
        <v>49</v>
      </c>
      <c r="D12" s="18"/>
      <c r="E12" s="70">
        <f>'CUSTOS BEBIDAS'!N5</f>
        <v>6600.0000000000009</v>
      </c>
      <c r="F12" s="71">
        <f>E12/$E$8</f>
        <v>0.11000000000000001</v>
      </c>
      <c r="I12" s="24" t="s">
        <v>61</v>
      </c>
      <c r="J12" s="100">
        <f>E8-(E11) -(E12) -E22 -E23</f>
        <v>31518</v>
      </c>
      <c r="K12" s="56">
        <f>J12/E8</f>
        <v>0.52529999999999999</v>
      </c>
    </row>
    <row r="13" spans="2:12" x14ac:dyDescent="0.5">
      <c r="B13" s="1" t="s">
        <v>62</v>
      </c>
      <c r="C13" s="69" t="s">
        <v>117</v>
      </c>
      <c r="D13" s="18"/>
      <c r="E13" s="70">
        <f>'CUSTOS VARIÁVEIS ESTRUTURA'!K5</f>
        <v>5000</v>
      </c>
      <c r="F13" s="71">
        <f>E13/$E$8</f>
        <v>8.3333333333333329E-2</v>
      </c>
    </row>
    <row r="14" spans="2:12" x14ac:dyDescent="0.5">
      <c r="B14" s="1" t="s">
        <v>62</v>
      </c>
      <c r="C14" s="69" t="s">
        <v>104</v>
      </c>
      <c r="D14" s="18"/>
      <c r="E14" s="70">
        <f>'OUTROS CUSTOS'!K5</f>
        <v>4500</v>
      </c>
      <c r="F14" s="71">
        <f>E14/$E$8</f>
        <v>7.4999999999999997E-2</v>
      </c>
    </row>
    <row r="15" spans="2:12" ht="14.7" thickBot="1" x14ac:dyDescent="0.55000000000000004">
      <c r="B15" s="3" t="s">
        <v>62</v>
      </c>
      <c r="C15" s="72" t="s">
        <v>51</v>
      </c>
      <c r="D15" s="64"/>
      <c r="E15" s="65">
        <f>E8*F15</f>
        <v>1200</v>
      </c>
      <c r="F15" s="94">
        <v>0.02</v>
      </c>
    </row>
    <row r="16" spans="2:12" ht="6.5" customHeight="1" thickBot="1" x14ac:dyDescent="0.55000000000000004"/>
    <row r="17" spans="2:6" ht="14.7" thickBot="1" x14ac:dyDescent="0.55000000000000004">
      <c r="C17" s="73" t="s">
        <v>52</v>
      </c>
      <c r="D17" s="74"/>
      <c r="E17" s="93">
        <f>SUM(E11:E15)</f>
        <v>30182.000000000004</v>
      </c>
      <c r="F17" s="92">
        <f>E17/$E$8</f>
        <v>0.50303333333333344</v>
      </c>
    </row>
    <row r="18" spans="2:6" s="18" customFormat="1" ht="3.5" customHeight="1" thickBot="1" x14ac:dyDescent="0.55000000000000004">
      <c r="C18" s="87"/>
      <c r="D18" s="87"/>
      <c r="E18" s="87"/>
      <c r="F18" s="87"/>
    </row>
    <row r="19" spans="2:6" ht="14.7" thickBot="1" x14ac:dyDescent="0.55000000000000004">
      <c r="C19" s="73" t="s">
        <v>53</v>
      </c>
      <c r="D19" s="74"/>
      <c r="E19" s="93">
        <f>E8-E17</f>
        <v>29817.999999999996</v>
      </c>
      <c r="F19" s="92">
        <f>E19/$E$8</f>
        <v>0.49696666666666661</v>
      </c>
    </row>
    <row r="20" spans="2:6" ht="5.5" customHeight="1" thickBot="1" x14ac:dyDescent="0.55000000000000004"/>
    <row r="21" spans="2:6" ht="14.7" thickBot="1" x14ac:dyDescent="0.55000000000000004">
      <c r="C21" s="77" t="s">
        <v>54</v>
      </c>
      <c r="D21" s="74"/>
      <c r="E21" s="75"/>
      <c r="F21" s="76"/>
    </row>
    <row r="22" spans="2:6" x14ac:dyDescent="0.5">
      <c r="B22" s="67" t="s">
        <v>62</v>
      </c>
      <c r="C22" s="68" t="s">
        <v>55</v>
      </c>
      <c r="D22" s="61"/>
      <c r="E22" s="96">
        <v>0</v>
      </c>
      <c r="F22" s="63">
        <f t="shared" ref="F22:F24" si="0">E22/$E$8</f>
        <v>0</v>
      </c>
    </row>
    <row r="23" spans="2:6" x14ac:dyDescent="0.5">
      <c r="B23" s="1" t="s">
        <v>62</v>
      </c>
      <c r="C23" s="69" t="s">
        <v>56</v>
      </c>
      <c r="D23" s="18"/>
      <c r="E23" s="97">
        <f>(1500*2)*3</f>
        <v>9000</v>
      </c>
      <c r="F23" s="71">
        <f t="shared" si="0"/>
        <v>0.15</v>
      </c>
    </row>
    <row r="24" spans="2:6" x14ac:dyDescent="0.5">
      <c r="B24" s="1" t="s">
        <v>62</v>
      </c>
      <c r="C24" s="69" t="s">
        <v>57</v>
      </c>
      <c r="D24" s="18"/>
      <c r="E24" s="70">
        <f>'CUSTOS FIXOS ESTRUTURA'!K5</f>
        <v>3300</v>
      </c>
      <c r="F24" s="71">
        <f t="shared" si="0"/>
        <v>5.5E-2</v>
      </c>
    </row>
    <row r="25" spans="2:6" x14ac:dyDescent="0.5">
      <c r="B25" s="1" t="s">
        <v>62</v>
      </c>
      <c r="C25" s="69" t="s">
        <v>59</v>
      </c>
      <c r="D25" s="18"/>
      <c r="E25" s="70">
        <f>$E$8*F25</f>
        <v>0</v>
      </c>
      <c r="F25" s="95">
        <v>0</v>
      </c>
    </row>
    <row r="26" spans="2:6" ht="14.7" thickBot="1" x14ac:dyDescent="0.55000000000000004">
      <c r="B26" s="3" t="s">
        <v>62</v>
      </c>
      <c r="C26" s="72" t="s">
        <v>58</v>
      </c>
      <c r="D26" s="64"/>
      <c r="E26" s="65">
        <f>$E$8*F26</f>
        <v>0</v>
      </c>
      <c r="F26" s="94">
        <v>0</v>
      </c>
    </row>
    <row r="27" spans="2:6" ht="6" customHeight="1" thickBot="1" x14ac:dyDescent="0.55000000000000004"/>
    <row r="28" spans="2:6" ht="14.7" thickBot="1" x14ac:dyDescent="0.55000000000000004">
      <c r="C28" s="73" t="s">
        <v>60</v>
      </c>
      <c r="D28" s="74"/>
      <c r="E28" s="75">
        <f>SUM(E22:E26)</f>
        <v>12300</v>
      </c>
      <c r="F28" s="92">
        <f t="shared" ref="F28:F32" si="1">E28/$E$8</f>
        <v>0.20499999999999999</v>
      </c>
    </row>
    <row r="29" spans="2:6" ht="19" customHeight="1" thickBot="1" x14ac:dyDescent="0.55000000000000004"/>
    <row r="30" spans="2:6" ht="14.7" thickBot="1" x14ac:dyDescent="0.55000000000000004">
      <c r="C30" s="83" t="s">
        <v>112</v>
      </c>
      <c r="D30" s="61"/>
      <c r="E30" s="79">
        <f>SUM(E17+E28)</f>
        <v>42482</v>
      </c>
      <c r="F30" s="92">
        <f t="shared" si="1"/>
        <v>0.70803333333333329</v>
      </c>
    </row>
    <row r="31" spans="2:6" ht="6.5" customHeight="1" thickBot="1" x14ac:dyDescent="0.55000000000000004">
      <c r="C31" s="88"/>
      <c r="D31" s="18"/>
      <c r="E31" s="89"/>
    </row>
    <row r="32" spans="2:6" ht="14.7" thickBot="1" x14ac:dyDescent="0.55000000000000004">
      <c r="C32" s="98" t="s">
        <v>115</v>
      </c>
      <c r="D32" s="64"/>
      <c r="E32" s="90">
        <f>E8-E30</f>
        <v>17518</v>
      </c>
      <c r="F32" s="92">
        <f t="shared" si="1"/>
        <v>0.29196666666666665</v>
      </c>
    </row>
    <row r="34" spans="3:3" x14ac:dyDescent="0.5">
      <c r="C34" s="99" t="s">
        <v>116</v>
      </c>
    </row>
    <row r="35" spans="3:3" x14ac:dyDescent="0.5">
      <c r="C35" s="99" t="s">
        <v>118</v>
      </c>
    </row>
  </sheetData>
  <mergeCells count="1">
    <mergeCell ref="C2:L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showGridLines="0" topLeftCell="A3" zoomScale="70" zoomScaleNormal="70" workbookViewId="0">
      <selection activeCell="H5" sqref="H5"/>
    </sheetView>
  </sheetViews>
  <sheetFormatPr defaultRowHeight="14.35" x14ac:dyDescent="0.5"/>
  <cols>
    <col min="2" max="2" width="16.29296875" customWidth="1"/>
    <col min="3" max="3" width="13.87890625" customWidth="1"/>
    <col min="4" max="4" width="1.52734375" customWidth="1"/>
    <col min="5" max="5" width="13.64453125" style="40" bestFit="1" customWidth="1"/>
    <col min="6" max="6" width="26.52734375" style="27" bestFit="1" customWidth="1"/>
    <col min="7" max="7" width="13.52734375" style="16" customWidth="1"/>
    <col min="8" max="8" width="12.05859375" style="50" customWidth="1"/>
    <col min="9" max="9" width="12.29296875" style="48" customWidth="1"/>
    <col min="10" max="10" width="1" customWidth="1"/>
    <col min="11" max="11" width="12.29296875" style="46" customWidth="1"/>
    <col min="12" max="12" width="1" customWidth="1"/>
    <col min="13" max="13" width="12.46875" style="45" customWidth="1"/>
    <col min="14" max="14" width="12.46875" style="41" customWidth="1"/>
    <col min="15" max="15" width="1.17578125" customWidth="1"/>
    <col min="16" max="16" width="14.46875" customWidth="1"/>
    <col min="17" max="17" width="0.703125" customWidth="1"/>
    <col min="19" max="19" width="57.3515625" customWidth="1"/>
  </cols>
  <sheetData>
    <row r="1" spans="2:16" ht="8" customHeight="1" x14ac:dyDescent="0.5">
      <c r="E1"/>
      <c r="F1"/>
      <c r="G1"/>
      <c r="H1" s="11"/>
      <c r="I1" s="11"/>
      <c r="K1" s="11"/>
      <c r="M1" s="11"/>
      <c r="N1"/>
    </row>
    <row r="2" spans="2:16" ht="52.5" customHeight="1" x14ac:dyDescent="0.5">
      <c r="B2" s="103" t="s">
        <v>0</v>
      </c>
      <c r="C2" s="103"/>
      <c r="D2" s="103"/>
      <c r="E2" s="103"/>
      <c r="F2" s="103"/>
      <c r="G2"/>
      <c r="H2" s="11"/>
      <c r="I2" s="11"/>
      <c r="K2" s="11"/>
      <c r="M2" s="11"/>
      <c r="N2"/>
    </row>
    <row r="3" spans="2:16" ht="5.5" customHeight="1" thickBot="1" x14ac:dyDescent="0.55000000000000004">
      <c r="E3"/>
      <c r="F3"/>
      <c r="G3"/>
      <c r="H3" s="11"/>
      <c r="I3" s="11"/>
      <c r="K3" s="11"/>
      <c r="M3" s="11"/>
      <c r="N3"/>
    </row>
    <row r="4" spans="2:16" ht="43" customHeight="1" thickBot="1" x14ac:dyDescent="0.55000000000000004">
      <c r="B4" s="5" t="s">
        <v>1</v>
      </c>
      <c r="C4" s="6" t="s">
        <v>4</v>
      </c>
      <c r="E4" s="8" t="s">
        <v>7</v>
      </c>
      <c r="F4" s="9" t="s">
        <v>10</v>
      </c>
      <c r="G4" s="9" t="s">
        <v>8</v>
      </c>
      <c r="H4" s="32" t="s">
        <v>9</v>
      </c>
      <c r="I4" s="52" t="s">
        <v>88</v>
      </c>
      <c r="J4" s="7"/>
      <c r="K4" s="10" t="s">
        <v>17</v>
      </c>
      <c r="L4" s="7"/>
      <c r="M4" s="10" t="s">
        <v>87</v>
      </c>
      <c r="N4" s="10" t="s">
        <v>97</v>
      </c>
      <c r="O4" s="11"/>
      <c r="P4" s="10" t="s">
        <v>41</v>
      </c>
    </row>
    <row r="5" spans="2:16" ht="29" thickBot="1" x14ac:dyDescent="0.55000000000000004">
      <c r="B5" s="1" t="s">
        <v>5</v>
      </c>
      <c r="C5" s="2" t="s">
        <v>3</v>
      </c>
      <c r="E5" s="39" t="s">
        <v>19</v>
      </c>
      <c r="F5" s="26" t="s">
        <v>11</v>
      </c>
      <c r="G5" s="13">
        <v>20</v>
      </c>
      <c r="H5" s="49">
        <v>100</v>
      </c>
      <c r="I5" s="47">
        <v>30</v>
      </c>
      <c r="K5" s="44">
        <f>G5*H5</f>
        <v>2000</v>
      </c>
      <c r="M5" s="44">
        <f>G5*H5*I5</f>
        <v>60000</v>
      </c>
      <c r="N5" s="43">
        <f>M5/$P$5</f>
        <v>1</v>
      </c>
      <c r="P5" s="12">
        <f>SUM(M5:M105)</f>
        <v>60000</v>
      </c>
    </row>
    <row r="6" spans="2:16" ht="14.7" thickBot="1" x14ac:dyDescent="0.55000000000000004">
      <c r="B6" s="3" t="s">
        <v>6</v>
      </c>
      <c r="C6" s="4" t="s">
        <v>2</v>
      </c>
      <c r="E6" s="40" t="s">
        <v>19</v>
      </c>
      <c r="F6" s="27" t="s">
        <v>13</v>
      </c>
      <c r="G6" s="16">
        <v>10</v>
      </c>
      <c r="H6" s="50">
        <v>0</v>
      </c>
      <c r="I6" s="48">
        <v>30</v>
      </c>
      <c r="K6" s="45">
        <f t="shared" ref="K6:K24" si="0">G6*H6</f>
        <v>0</v>
      </c>
      <c r="M6" s="45">
        <f t="shared" ref="M6:M28" si="1">G6*H6*I6</f>
        <v>0</v>
      </c>
      <c r="N6" s="43">
        <f t="shared" ref="N6:N28" si="2">M6/$P$5</f>
        <v>0</v>
      </c>
    </row>
    <row r="7" spans="2:16" x14ac:dyDescent="0.5">
      <c r="B7" s="18"/>
      <c r="C7" s="19"/>
      <c r="E7" s="40" t="s">
        <v>19</v>
      </c>
      <c r="F7" s="27" t="s">
        <v>71</v>
      </c>
      <c r="G7" s="16">
        <v>10</v>
      </c>
      <c r="H7" s="51">
        <v>0</v>
      </c>
      <c r="I7" s="48">
        <v>30</v>
      </c>
      <c r="K7" s="45">
        <f>G7*H7</f>
        <v>0</v>
      </c>
      <c r="M7" s="45">
        <f>G7*H7*I7</f>
        <v>0</v>
      </c>
      <c r="N7" s="43">
        <f t="shared" si="2"/>
        <v>0</v>
      </c>
    </row>
    <row r="8" spans="2:16" x14ac:dyDescent="0.5">
      <c r="B8" s="18"/>
      <c r="C8" s="19"/>
      <c r="E8" s="40" t="s">
        <v>19</v>
      </c>
      <c r="F8" s="27" t="s">
        <v>72</v>
      </c>
      <c r="G8" s="16">
        <v>10</v>
      </c>
      <c r="H8" s="51">
        <v>0</v>
      </c>
      <c r="I8" s="48">
        <v>30</v>
      </c>
      <c r="K8" s="45"/>
      <c r="N8" s="43">
        <f t="shared" si="2"/>
        <v>0</v>
      </c>
    </row>
    <row r="9" spans="2:16" ht="14.7" thickBot="1" x14ac:dyDescent="0.55000000000000004">
      <c r="B9" s="18"/>
      <c r="C9" s="19"/>
      <c r="E9" s="40" t="s">
        <v>19</v>
      </c>
      <c r="F9" s="27" t="s">
        <v>111</v>
      </c>
      <c r="G9" s="16">
        <v>8</v>
      </c>
      <c r="H9" s="50">
        <v>0</v>
      </c>
      <c r="I9" s="48">
        <v>30</v>
      </c>
      <c r="K9" s="45">
        <f t="shared" si="0"/>
        <v>0</v>
      </c>
      <c r="M9" s="45">
        <f t="shared" si="1"/>
        <v>0</v>
      </c>
      <c r="N9" s="43">
        <f t="shared" si="2"/>
        <v>0</v>
      </c>
    </row>
    <row r="10" spans="2:16" ht="14.7" thickBot="1" x14ac:dyDescent="0.55000000000000004">
      <c r="E10" s="40" t="s">
        <v>19</v>
      </c>
      <c r="F10" s="27" t="s">
        <v>12</v>
      </c>
      <c r="G10" s="16">
        <v>2</v>
      </c>
      <c r="H10" s="50">
        <v>0</v>
      </c>
      <c r="I10" s="48">
        <v>30</v>
      </c>
      <c r="K10" s="45">
        <f t="shared" si="0"/>
        <v>0</v>
      </c>
      <c r="M10" s="45">
        <f t="shared" si="1"/>
        <v>0</v>
      </c>
      <c r="N10" s="43">
        <f t="shared" si="2"/>
        <v>0</v>
      </c>
      <c r="P10" s="10" t="s">
        <v>18</v>
      </c>
    </row>
    <row r="11" spans="2:16" ht="14.7" thickBot="1" x14ac:dyDescent="0.55000000000000004">
      <c r="E11" s="40" t="s">
        <v>19</v>
      </c>
      <c r="F11" s="27" t="s">
        <v>14</v>
      </c>
      <c r="G11" s="16">
        <v>2</v>
      </c>
      <c r="H11" s="50">
        <v>0</v>
      </c>
      <c r="I11" s="48">
        <v>30</v>
      </c>
      <c r="K11" s="45">
        <f t="shared" si="0"/>
        <v>0</v>
      </c>
      <c r="M11" s="45">
        <f t="shared" si="1"/>
        <v>0</v>
      </c>
      <c r="N11" s="43">
        <f t="shared" si="2"/>
        <v>0</v>
      </c>
      <c r="P11" s="12">
        <f>SUM(K5:K105)</f>
        <v>2000</v>
      </c>
    </row>
    <row r="12" spans="2:16" x14ac:dyDescent="0.5">
      <c r="E12" s="40" t="s">
        <v>19</v>
      </c>
      <c r="F12" s="38" t="s">
        <v>90</v>
      </c>
      <c r="G12" s="16">
        <v>5</v>
      </c>
      <c r="H12" s="51">
        <v>0</v>
      </c>
      <c r="K12" s="45">
        <f t="shared" si="0"/>
        <v>0</v>
      </c>
      <c r="N12" s="43">
        <f t="shared" si="2"/>
        <v>0</v>
      </c>
      <c r="P12" s="16"/>
    </row>
    <row r="13" spans="2:16" x14ac:dyDescent="0.5">
      <c r="E13" s="40" t="s">
        <v>19</v>
      </c>
      <c r="F13" s="38" t="s">
        <v>67</v>
      </c>
      <c r="G13" s="16">
        <v>8</v>
      </c>
      <c r="H13" s="51">
        <v>0</v>
      </c>
      <c r="K13" s="45">
        <f t="shared" si="0"/>
        <v>0</v>
      </c>
      <c r="N13" s="43">
        <f t="shared" si="2"/>
        <v>0</v>
      </c>
      <c r="P13" s="16"/>
    </row>
    <row r="14" spans="2:16" x14ac:dyDescent="0.5">
      <c r="E14" s="40" t="s">
        <v>19</v>
      </c>
      <c r="F14" s="38" t="s">
        <v>91</v>
      </c>
      <c r="G14" s="16">
        <v>10</v>
      </c>
      <c r="H14" s="51">
        <v>0</v>
      </c>
      <c r="K14" s="45">
        <f t="shared" si="0"/>
        <v>0</v>
      </c>
      <c r="N14" s="43">
        <f t="shared" si="2"/>
        <v>0</v>
      </c>
      <c r="P14" s="16"/>
    </row>
    <row r="15" spans="2:16" x14ac:dyDescent="0.5">
      <c r="E15" s="40" t="s">
        <v>19</v>
      </c>
      <c r="F15" s="36" t="s">
        <v>16</v>
      </c>
      <c r="G15" s="16">
        <v>1</v>
      </c>
      <c r="H15" s="50">
        <v>0</v>
      </c>
      <c r="I15" s="48">
        <v>30</v>
      </c>
      <c r="K15" s="45">
        <f t="shared" si="0"/>
        <v>0</v>
      </c>
      <c r="M15" s="45">
        <f t="shared" si="1"/>
        <v>0</v>
      </c>
      <c r="N15" s="43">
        <f t="shared" si="2"/>
        <v>0</v>
      </c>
    </row>
    <row r="16" spans="2:16" x14ac:dyDescent="0.5">
      <c r="E16" s="40" t="s">
        <v>19</v>
      </c>
      <c r="F16" s="36" t="s">
        <v>68</v>
      </c>
      <c r="G16" s="16">
        <v>2</v>
      </c>
      <c r="H16" s="51">
        <v>0</v>
      </c>
      <c r="K16" s="46">
        <f t="shared" si="0"/>
        <v>0</v>
      </c>
      <c r="M16" s="45">
        <f t="shared" si="1"/>
        <v>0</v>
      </c>
      <c r="N16" s="43">
        <f t="shared" si="2"/>
        <v>0</v>
      </c>
    </row>
    <row r="17" spans="5:14" x14ac:dyDescent="0.5">
      <c r="E17" s="40" t="s">
        <v>19</v>
      </c>
      <c r="F17" s="36" t="s">
        <v>69</v>
      </c>
      <c r="G17" s="16">
        <v>2</v>
      </c>
      <c r="H17" s="51">
        <v>0</v>
      </c>
      <c r="K17" s="46">
        <f t="shared" si="0"/>
        <v>0</v>
      </c>
      <c r="M17" s="45">
        <f t="shared" si="1"/>
        <v>0</v>
      </c>
      <c r="N17" s="43">
        <f t="shared" si="2"/>
        <v>0</v>
      </c>
    </row>
    <row r="18" spans="5:14" x14ac:dyDescent="0.5">
      <c r="E18" s="40" t="s">
        <v>19</v>
      </c>
      <c r="F18" s="36" t="s">
        <v>64</v>
      </c>
      <c r="G18" s="16">
        <v>2</v>
      </c>
      <c r="H18" s="51">
        <v>0</v>
      </c>
      <c r="K18" s="46">
        <f t="shared" si="0"/>
        <v>0</v>
      </c>
      <c r="M18" s="45">
        <f t="shared" si="1"/>
        <v>0</v>
      </c>
      <c r="N18" s="43">
        <f t="shared" si="2"/>
        <v>0</v>
      </c>
    </row>
    <row r="19" spans="5:14" x14ac:dyDescent="0.5">
      <c r="E19" s="40" t="s">
        <v>19</v>
      </c>
      <c r="F19" s="36" t="s">
        <v>70</v>
      </c>
      <c r="G19" s="16">
        <v>1</v>
      </c>
      <c r="H19" s="51">
        <v>0</v>
      </c>
      <c r="K19" s="46">
        <f t="shared" si="0"/>
        <v>0</v>
      </c>
      <c r="M19" s="45">
        <f t="shared" si="1"/>
        <v>0</v>
      </c>
      <c r="N19" s="43">
        <f t="shared" si="2"/>
        <v>0</v>
      </c>
    </row>
    <row r="20" spans="5:14" x14ac:dyDescent="0.5">
      <c r="E20" s="40" t="s">
        <v>19</v>
      </c>
      <c r="F20" s="37" t="s">
        <v>74</v>
      </c>
      <c r="G20" s="16">
        <v>4</v>
      </c>
      <c r="H20" s="51">
        <v>0</v>
      </c>
      <c r="K20" s="46">
        <f t="shared" si="0"/>
        <v>0</v>
      </c>
      <c r="M20" s="45">
        <f t="shared" si="1"/>
        <v>0</v>
      </c>
      <c r="N20" s="43">
        <f t="shared" si="2"/>
        <v>0</v>
      </c>
    </row>
    <row r="21" spans="5:14" x14ac:dyDescent="0.5">
      <c r="E21" s="40" t="s">
        <v>19</v>
      </c>
      <c r="F21" s="37" t="s">
        <v>75</v>
      </c>
      <c r="G21" s="16">
        <v>4</v>
      </c>
      <c r="H21" s="51">
        <v>0</v>
      </c>
      <c r="K21" s="46">
        <f t="shared" si="0"/>
        <v>0</v>
      </c>
      <c r="M21" s="45">
        <f t="shared" si="1"/>
        <v>0</v>
      </c>
      <c r="N21" s="43">
        <f t="shared" si="2"/>
        <v>0</v>
      </c>
    </row>
    <row r="22" spans="5:14" x14ac:dyDescent="0.5">
      <c r="E22" s="40" t="s">
        <v>19</v>
      </c>
      <c r="F22" s="37" t="s">
        <v>15</v>
      </c>
      <c r="G22" s="16">
        <v>5</v>
      </c>
      <c r="H22" s="51">
        <v>0</v>
      </c>
      <c r="K22" s="46">
        <f t="shared" si="0"/>
        <v>0</v>
      </c>
      <c r="M22" s="45">
        <f t="shared" si="1"/>
        <v>0</v>
      </c>
      <c r="N22" s="43">
        <f t="shared" si="2"/>
        <v>0</v>
      </c>
    </row>
    <row r="23" spans="5:14" x14ac:dyDescent="0.5">
      <c r="E23" s="40" t="s">
        <v>19</v>
      </c>
      <c r="F23" s="37" t="s">
        <v>76</v>
      </c>
      <c r="G23" s="16">
        <v>5</v>
      </c>
      <c r="H23" s="51">
        <v>0</v>
      </c>
      <c r="K23" s="46">
        <f t="shared" si="0"/>
        <v>0</v>
      </c>
      <c r="M23" s="45">
        <f t="shared" si="1"/>
        <v>0</v>
      </c>
      <c r="N23" s="43">
        <f t="shared" si="2"/>
        <v>0</v>
      </c>
    </row>
    <row r="24" spans="5:14" x14ac:dyDescent="0.5">
      <c r="E24" s="40" t="s">
        <v>19</v>
      </c>
      <c r="F24" s="37" t="s">
        <v>77</v>
      </c>
      <c r="G24" s="16">
        <v>10</v>
      </c>
      <c r="H24" s="51">
        <v>0</v>
      </c>
      <c r="K24" s="46">
        <f t="shared" si="0"/>
        <v>0</v>
      </c>
      <c r="M24" s="45">
        <f t="shared" si="1"/>
        <v>0</v>
      </c>
      <c r="N24" s="43">
        <f t="shared" si="2"/>
        <v>0</v>
      </c>
    </row>
    <row r="25" spans="5:14" x14ac:dyDescent="0.5">
      <c r="M25" s="45">
        <f t="shared" si="1"/>
        <v>0</v>
      </c>
      <c r="N25" s="43">
        <f t="shared" si="2"/>
        <v>0</v>
      </c>
    </row>
    <row r="26" spans="5:14" x14ac:dyDescent="0.5">
      <c r="M26" s="45">
        <f t="shared" si="1"/>
        <v>0</v>
      </c>
      <c r="N26" s="43">
        <f t="shared" si="2"/>
        <v>0</v>
      </c>
    </row>
    <row r="27" spans="5:14" x14ac:dyDescent="0.5">
      <c r="M27" s="45">
        <f t="shared" si="1"/>
        <v>0</v>
      </c>
      <c r="N27" s="43">
        <f t="shared" si="2"/>
        <v>0</v>
      </c>
    </row>
    <row r="28" spans="5:14" x14ac:dyDescent="0.5">
      <c r="M28" s="45">
        <f t="shared" si="1"/>
        <v>0</v>
      </c>
      <c r="N28" s="43">
        <f t="shared" si="2"/>
        <v>0</v>
      </c>
    </row>
  </sheetData>
  <mergeCells count="1">
    <mergeCell ref="B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showGridLines="0" zoomScale="55" zoomScaleNormal="55" workbookViewId="0">
      <selection activeCell="G6" sqref="G6"/>
    </sheetView>
  </sheetViews>
  <sheetFormatPr defaultRowHeight="14.35" x14ac:dyDescent="0.5"/>
  <cols>
    <col min="2" max="2" width="11.46875" style="14" customWidth="1"/>
    <col min="3" max="3" width="9.52734375" style="17" customWidth="1"/>
    <col min="4" max="4" width="17.29296875" style="27" customWidth="1"/>
    <col min="5" max="5" width="9.52734375" style="15" bestFit="1" customWidth="1"/>
    <col min="6" max="6" width="6.05859375" style="15" customWidth="1"/>
    <col min="7" max="7" width="8.8203125" style="30" customWidth="1"/>
    <col min="8" max="8" width="7.17578125" style="15" customWidth="1"/>
    <col min="9" max="9" width="17.05859375" style="15" customWidth="1"/>
    <col min="10" max="10" width="6.3515625" style="17" bestFit="1" customWidth="1"/>
    <col min="11" max="11" width="3.8203125" style="15" customWidth="1"/>
    <col min="12" max="12" width="12.17578125" style="28" customWidth="1"/>
    <col min="13" max="13" width="3.46875" style="53" customWidth="1"/>
    <col min="14" max="14" width="12.64453125" style="28" bestFit="1" customWidth="1"/>
    <col min="15" max="15" width="8.703125" style="55"/>
    <col min="17" max="17" width="17.3515625" customWidth="1"/>
  </cols>
  <sheetData>
    <row r="1" spans="2:17" x14ac:dyDescent="0.5">
      <c r="B1"/>
      <c r="C1"/>
      <c r="D1"/>
      <c r="E1"/>
      <c r="F1"/>
      <c r="G1" s="29"/>
      <c r="H1"/>
      <c r="I1"/>
      <c r="J1"/>
      <c r="L1"/>
      <c r="M1" s="20"/>
      <c r="N1"/>
      <c r="O1"/>
    </row>
    <row r="2" spans="2:17" x14ac:dyDescent="0.5">
      <c r="B2"/>
      <c r="C2"/>
      <c r="D2"/>
      <c r="E2"/>
      <c r="F2"/>
      <c r="G2" s="29"/>
      <c r="H2"/>
      <c r="I2"/>
      <c r="J2"/>
      <c r="L2"/>
      <c r="M2" s="20"/>
      <c r="N2"/>
      <c r="O2"/>
    </row>
    <row r="3" spans="2:17" ht="14.7" thickBot="1" x14ac:dyDescent="0.55000000000000004">
      <c r="B3"/>
      <c r="C3"/>
      <c r="D3"/>
      <c r="E3"/>
      <c r="F3"/>
      <c r="G3" s="29"/>
      <c r="H3"/>
      <c r="I3"/>
      <c r="J3"/>
      <c r="L3"/>
      <c r="M3" s="20"/>
      <c r="N3"/>
      <c r="O3"/>
    </row>
    <row r="4" spans="2:17" s="21" customFormat="1" ht="29" thickBot="1" x14ac:dyDescent="0.55000000000000004">
      <c r="B4" s="8" t="s">
        <v>21</v>
      </c>
      <c r="C4" s="32" t="s">
        <v>32</v>
      </c>
      <c r="D4" s="32" t="s">
        <v>43</v>
      </c>
      <c r="E4" s="104" t="s">
        <v>38</v>
      </c>
      <c r="F4" s="104"/>
      <c r="G4" s="104" t="s">
        <v>89</v>
      </c>
      <c r="H4" s="104"/>
      <c r="I4" s="104" t="s">
        <v>66</v>
      </c>
      <c r="J4" s="105"/>
      <c r="K4" s="7"/>
      <c r="L4" s="54" t="s">
        <v>40</v>
      </c>
      <c r="M4" s="42"/>
      <c r="N4" s="54" t="s">
        <v>39</v>
      </c>
      <c r="O4" s="10" t="s">
        <v>96</v>
      </c>
      <c r="Q4" s="33" t="s">
        <v>41</v>
      </c>
    </row>
    <row r="5" spans="2:17" ht="15" customHeight="1" thickBot="1" x14ac:dyDescent="0.55000000000000004">
      <c r="B5" s="14" t="s">
        <v>22</v>
      </c>
      <c r="C5" s="22" t="s">
        <v>33</v>
      </c>
      <c r="D5" s="27" t="s">
        <v>23</v>
      </c>
      <c r="E5" s="60">
        <f>31/5</f>
        <v>6.2</v>
      </c>
      <c r="F5" s="15" t="s">
        <v>108</v>
      </c>
      <c r="G5" s="30">
        <v>12</v>
      </c>
      <c r="H5" s="31" t="s">
        <v>27</v>
      </c>
      <c r="I5" s="15">
        <f>SUM(RECEITAS!H5:H10)*10 + RECEITAS!H12*5</f>
        <v>1000</v>
      </c>
      <c r="L5" s="28">
        <f>(E5/1000)*G5*I5</f>
        <v>74.399999999999991</v>
      </c>
      <c r="N5" s="28">
        <f>L5*30</f>
        <v>2231.9999999999995</v>
      </c>
      <c r="O5" s="55">
        <f>N5/$Q$5</f>
        <v>0.17326502095947829</v>
      </c>
      <c r="Q5" s="34">
        <f>SUM(N5:N130)</f>
        <v>12882.000000000002</v>
      </c>
    </row>
    <row r="6" spans="2:17" ht="15" customHeight="1" thickBot="1" x14ac:dyDescent="0.55000000000000004">
      <c r="B6" s="14" t="s">
        <v>22</v>
      </c>
      <c r="C6" s="22" t="s">
        <v>31</v>
      </c>
      <c r="D6" s="27" t="s">
        <v>30</v>
      </c>
      <c r="E6" s="60">
        <f>37.91/5</f>
        <v>7.581999999999999</v>
      </c>
      <c r="F6" s="15" t="s">
        <v>109</v>
      </c>
      <c r="G6" s="30">
        <f>(120/415)*G5</f>
        <v>3.4698795180722888</v>
      </c>
      <c r="H6" s="31" t="s">
        <v>28</v>
      </c>
      <c r="L6" s="28">
        <f>(E6/1000)*G6*I6</f>
        <v>0</v>
      </c>
      <c r="N6" s="28">
        <f>L6*30</f>
        <v>0</v>
      </c>
      <c r="O6" s="55">
        <f t="shared" ref="O6:O28" si="0">N6/$Q$5</f>
        <v>0</v>
      </c>
    </row>
    <row r="7" spans="2:17" ht="15" customHeight="1" x14ac:dyDescent="0.5">
      <c r="B7" s="14" t="s">
        <v>22</v>
      </c>
      <c r="C7" s="22"/>
      <c r="D7" s="27" t="s">
        <v>78</v>
      </c>
      <c r="E7" s="60"/>
      <c r="H7" s="31"/>
      <c r="O7" s="55">
        <f t="shared" si="0"/>
        <v>0</v>
      </c>
      <c r="Q7" s="35" t="s">
        <v>18</v>
      </c>
    </row>
    <row r="8" spans="2:17" ht="15" customHeight="1" thickBot="1" x14ac:dyDescent="0.55000000000000004">
      <c r="B8" s="14" t="s">
        <v>22</v>
      </c>
      <c r="D8" s="27" t="s">
        <v>25</v>
      </c>
      <c r="E8" s="60">
        <v>50</v>
      </c>
      <c r="F8" s="15" t="s">
        <v>108</v>
      </c>
      <c r="G8" s="30">
        <v>5</v>
      </c>
      <c r="H8" s="31" t="s">
        <v>27</v>
      </c>
      <c r="I8" s="15">
        <f>SUM(RECEITAS!H10:H11)</f>
        <v>0</v>
      </c>
      <c r="L8" s="28">
        <f>(E8/1000)*G8*I8</f>
        <v>0</v>
      </c>
      <c r="N8" s="28">
        <f t="shared" ref="N8:N10" si="1">L8*30</f>
        <v>0</v>
      </c>
      <c r="O8" s="55">
        <f t="shared" si="0"/>
        <v>0</v>
      </c>
      <c r="Q8" s="34">
        <f>SUM(L5:L130)</f>
        <v>424.40000000000003</v>
      </c>
    </row>
    <row r="9" spans="2:17" ht="15" customHeight="1" x14ac:dyDescent="0.5">
      <c r="B9" s="14" t="s">
        <v>22</v>
      </c>
      <c r="D9" s="27" t="s">
        <v>26</v>
      </c>
      <c r="E9" s="60">
        <v>35</v>
      </c>
      <c r="F9" s="15" t="s">
        <v>108</v>
      </c>
      <c r="G9" s="30">
        <v>10</v>
      </c>
      <c r="H9" s="31" t="s">
        <v>27</v>
      </c>
      <c r="I9" s="15">
        <f>(SUM(RECEITAS!H5:H8))*10</f>
        <v>1000</v>
      </c>
      <c r="J9" s="17" t="s">
        <v>65</v>
      </c>
      <c r="L9" s="28">
        <f>(E9/1000)*G9*I9</f>
        <v>350.00000000000006</v>
      </c>
      <c r="N9" s="28">
        <f t="shared" si="1"/>
        <v>10500.000000000002</v>
      </c>
      <c r="O9" s="55">
        <f t="shared" si="0"/>
        <v>0.81509082440614811</v>
      </c>
    </row>
    <row r="10" spans="2:17" ht="15" customHeight="1" x14ac:dyDescent="0.5">
      <c r="B10" s="14" t="s">
        <v>22</v>
      </c>
      <c r="D10" s="27" t="s">
        <v>24</v>
      </c>
      <c r="E10" s="60">
        <v>20</v>
      </c>
      <c r="F10" s="15" t="s">
        <v>108</v>
      </c>
      <c r="G10" s="30">
        <v>5</v>
      </c>
      <c r="H10" s="31" t="s">
        <v>27</v>
      </c>
      <c r="I10" s="15">
        <f>RECEITAS!H9</f>
        <v>0</v>
      </c>
      <c r="L10" s="28">
        <f>(E10/1000)*G10*I10</f>
        <v>0</v>
      </c>
      <c r="N10" s="28">
        <f t="shared" si="1"/>
        <v>0</v>
      </c>
      <c r="O10" s="55">
        <f t="shared" si="0"/>
        <v>0</v>
      </c>
    </row>
    <row r="11" spans="2:17" ht="15" customHeight="1" x14ac:dyDescent="0.5">
      <c r="B11" s="14" t="s">
        <v>22</v>
      </c>
      <c r="D11" s="27" t="s">
        <v>64</v>
      </c>
      <c r="E11" s="60"/>
      <c r="G11" s="30">
        <v>5</v>
      </c>
      <c r="H11" s="31" t="s">
        <v>27</v>
      </c>
      <c r="O11" s="55">
        <f t="shared" si="0"/>
        <v>0</v>
      </c>
    </row>
    <row r="12" spans="2:17" ht="15" customHeight="1" x14ac:dyDescent="0.5">
      <c r="B12" s="14" t="s">
        <v>22</v>
      </c>
      <c r="D12" s="27" t="s">
        <v>83</v>
      </c>
      <c r="E12" s="60"/>
      <c r="H12" s="31"/>
      <c r="O12" s="55">
        <f t="shared" si="0"/>
        <v>0</v>
      </c>
    </row>
    <row r="13" spans="2:17" ht="15" customHeight="1" x14ac:dyDescent="0.5">
      <c r="B13" s="14" t="s">
        <v>22</v>
      </c>
      <c r="D13" s="27" t="s">
        <v>35</v>
      </c>
      <c r="E13" s="60"/>
      <c r="H13" s="31"/>
      <c r="L13" s="28">
        <f>(E13/1000)*G13*I13</f>
        <v>0</v>
      </c>
      <c r="N13" s="28">
        <f>L13*30</f>
        <v>0</v>
      </c>
      <c r="O13" s="55">
        <f t="shared" si="0"/>
        <v>0</v>
      </c>
    </row>
    <row r="14" spans="2:17" ht="15" customHeight="1" x14ac:dyDescent="0.5">
      <c r="B14" s="14" t="s">
        <v>22</v>
      </c>
      <c r="D14" s="27" t="s">
        <v>36</v>
      </c>
      <c r="E14" s="60"/>
      <c r="H14" s="31"/>
      <c r="L14" s="28">
        <f>(E14/1000)*G14*I14</f>
        <v>0</v>
      </c>
      <c r="N14" s="28">
        <f>L14*30</f>
        <v>0</v>
      </c>
      <c r="O14" s="55">
        <f t="shared" si="0"/>
        <v>0</v>
      </c>
    </row>
    <row r="15" spans="2:17" ht="15" customHeight="1" x14ac:dyDescent="0.5">
      <c r="B15" s="14" t="s">
        <v>22</v>
      </c>
      <c r="D15" s="27" t="s">
        <v>37</v>
      </c>
      <c r="E15" s="60"/>
      <c r="H15" s="31"/>
      <c r="L15" s="28">
        <f>(E15/1000)*G15*I15</f>
        <v>0</v>
      </c>
      <c r="N15" s="28">
        <f>L15*30</f>
        <v>0</v>
      </c>
      <c r="O15" s="55">
        <f t="shared" si="0"/>
        <v>0</v>
      </c>
    </row>
    <row r="16" spans="2:17" ht="15" customHeight="1" x14ac:dyDescent="0.5">
      <c r="B16" s="14" t="s">
        <v>22</v>
      </c>
      <c r="D16" s="27" t="s">
        <v>29</v>
      </c>
      <c r="E16" s="60"/>
      <c r="N16" s="28">
        <v>50</v>
      </c>
      <c r="O16" s="55">
        <f t="shared" si="0"/>
        <v>3.8813848781245144E-3</v>
      </c>
    </row>
    <row r="17" spans="2:15" ht="15" customHeight="1" x14ac:dyDescent="0.5">
      <c r="B17" s="14" t="s">
        <v>22</v>
      </c>
      <c r="D17" s="27" t="s">
        <v>34</v>
      </c>
      <c r="E17" s="60"/>
      <c r="N17" s="28">
        <v>100</v>
      </c>
      <c r="O17" s="55">
        <f t="shared" si="0"/>
        <v>7.7627697562490288E-3</v>
      </c>
    </row>
    <row r="18" spans="2:15" ht="15" customHeight="1" x14ac:dyDescent="0.5">
      <c r="B18" s="14" t="s">
        <v>22</v>
      </c>
      <c r="D18" s="27" t="s">
        <v>16</v>
      </c>
      <c r="E18" s="60"/>
      <c r="I18" s="15">
        <f>RECEITAS!H15</f>
        <v>0</v>
      </c>
      <c r="O18" s="55">
        <f t="shared" si="0"/>
        <v>0</v>
      </c>
    </row>
    <row r="19" spans="2:15" ht="15" customHeight="1" x14ac:dyDescent="0.5">
      <c r="B19" s="14" t="s">
        <v>22</v>
      </c>
      <c r="C19" s="17" t="s">
        <v>92</v>
      </c>
      <c r="D19" s="27" t="s">
        <v>84</v>
      </c>
      <c r="E19" s="60"/>
      <c r="G19" s="30">
        <f>0.666/5</f>
        <v>0.13320000000000001</v>
      </c>
      <c r="H19" s="31" t="s">
        <v>27</v>
      </c>
      <c r="I19" s="15">
        <f>RECEITAS!H12*5</f>
        <v>0</v>
      </c>
      <c r="O19" s="55">
        <f t="shared" si="0"/>
        <v>0</v>
      </c>
    </row>
    <row r="20" spans="2:15" ht="15" customHeight="1" x14ac:dyDescent="0.5">
      <c r="B20" s="14" t="s">
        <v>22</v>
      </c>
      <c r="C20" s="22" t="s">
        <v>93</v>
      </c>
      <c r="D20" s="27" t="s">
        <v>73</v>
      </c>
      <c r="E20" s="60"/>
      <c r="G20" s="30">
        <v>11</v>
      </c>
      <c r="H20" s="31" t="s">
        <v>27</v>
      </c>
      <c r="I20" s="15">
        <f>RECEITAS!H14*5</f>
        <v>0</v>
      </c>
      <c r="O20" s="55">
        <f t="shared" si="0"/>
        <v>0</v>
      </c>
    </row>
    <row r="21" spans="2:15" ht="15" customHeight="1" x14ac:dyDescent="0.5">
      <c r="B21" s="14" t="s">
        <v>22</v>
      </c>
      <c r="D21" s="27" t="s">
        <v>79</v>
      </c>
      <c r="E21" s="60"/>
      <c r="H21" s="31"/>
      <c r="O21" s="55">
        <f t="shared" si="0"/>
        <v>0</v>
      </c>
    </row>
    <row r="22" spans="2:15" ht="15" customHeight="1" x14ac:dyDescent="0.5">
      <c r="B22" s="14" t="s">
        <v>22</v>
      </c>
      <c r="D22" s="27" t="s">
        <v>80</v>
      </c>
      <c r="E22" s="60"/>
      <c r="H22" s="31"/>
      <c r="O22" s="55">
        <f t="shared" si="0"/>
        <v>0</v>
      </c>
    </row>
    <row r="23" spans="2:15" ht="15" customHeight="1" x14ac:dyDescent="0.5">
      <c r="B23" s="14" t="s">
        <v>22</v>
      </c>
      <c r="D23" s="27" t="s">
        <v>68</v>
      </c>
      <c r="E23" s="60"/>
      <c r="H23" s="31"/>
      <c r="O23" s="55">
        <f t="shared" si="0"/>
        <v>0</v>
      </c>
    </row>
    <row r="24" spans="2:15" ht="15" customHeight="1" x14ac:dyDescent="0.5">
      <c r="B24" s="14" t="s">
        <v>22</v>
      </c>
      <c r="D24" s="27" t="s">
        <v>81</v>
      </c>
      <c r="E24" s="60"/>
      <c r="H24" s="31"/>
      <c r="O24" s="55">
        <f t="shared" si="0"/>
        <v>0</v>
      </c>
    </row>
    <row r="25" spans="2:15" ht="15" customHeight="1" x14ac:dyDescent="0.5">
      <c r="B25" s="14" t="s">
        <v>22</v>
      </c>
      <c r="D25" s="27" t="s">
        <v>69</v>
      </c>
      <c r="E25" s="60"/>
      <c r="H25" s="31"/>
      <c r="O25" s="55">
        <f t="shared" si="0"/>
        <v>0</v>
      </c>
    </row>
    <row r="26" spans="2:15" ht="15" customHeight="1" x14ac:dyDescent="0.5">
      <c r="B26" s="14" t="s">
        <v>22</v>
      </c>
      <c r="D26" s="27" t="s">
        <v>85</v>
      </c>
      <c r="E26" s="60"/>
      <c r="H26" s="31"/>
      <c r="O26" s="55">
        <f t="shared" si="0"/>
        <v>0</v>
      </c>
    </row>
    <row r="27" spans="2:15" ht="15" customHeight="1" x14ac:dyDescent="0.5">
      <c r="B27" s="14" t="s">
        <v>22</v>
      </c>
      <c r="D27" s="27" t="s">
        <v>86</v>
      </c>
      <c r="E27" s="60"/>
      <c r="H27" s="31"/>
      <c r="O27" s="55">
        <f t="shared" si="0"/>
        <v>0</v>
      </c>
    </row>
    <row r="28" spans="2:15" ht="15" customHeight="1" x14ac:dyDescent="0.5">
      <c r="B28" s="14" t="s">
        <v>22</v>
      </c>
      <c r="D28" s="27" t="s">
        <v>82</v>
      </c>
      <c r="E28" s="60"/>
      <c r="H28" s="31"/>
      <c r="O28" s="55">
        <f t="shared" si="0"/>
        <v>0</v>
      </c>
    </row>
    <row r="29" spans="2:15" x14ac:dyDescent="0.5">
      <c r="E29" s="60"/>
      <c r="H29" s="31"/>
    </row>
    <row r="30" spans="2:15" x14ac:dyDescent="0.5">
      <c r="H30" s="31"/>
    </row>
    <row r="31" spans="2:15" x14ac:dyDescent="0.5">
      <c r="H31" s="31"/>
    </row>
    <row r="32" spans="2:15" x14ac:dyDescent="0.5">
      <c r="H32" s="31"/>
    </row>
    <row r="33" spans="8:8" x14ac:dyDescent="0.5">
      <c r="H33" s="31"/>
    </row>
    <row r="34" spans="8:8" x14ac:dyDescent="0.5">
      <c r="H34" s="31"/>
    </row>
  </sheetData>
  <mergeCells count="3">
    <mergeCell ref="E4:F4"/>
    <mergeCell ref="G4:H4"/>
    <mergeCell ref="I4:J4"/>
  </mergeCells>
  <hyperlinks>
    <hyperlink ref="C6" r:id="rId1"/>
    <hyperlink ref="C5" r:id="rId2"/>
    <hyperlink ref="C20" r:id="rId3"/>
  </hyperlinks>
  <pageMargins left="0.511811024" right="0.511811024" top="0.78740157499999996" bottom="0.78740157499999996" header="0.31496062000000002" footer="0.31496062000000002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showGridLines="0" zoomScale="55" zoomScaleNormal="55" workbookViewId="0">
      <selection activeCell="N8" sqref="N8"/>
    </sheetView>
  </sheetViews>
  <sheetFormatPr defaultRowHeight="14.35" x14ac:dyDescent="0.5"/>
  <cols>
    <col min="2" max="2" width="11.46875" style="14" customWidth="1"/>
    <col min="3" max="3" width="9.52734375" style="17" customWidth="1"/>
    <col min="4" max="4" width="17.29296875" style="27" customWidth="1"/>
    <col min="5" max="5" width="8.703125" style="15"/>
    <col min="6" max="6" width="6.05859375" style="15" customWidth="1"/>
    <col min="7" max="7" width="17.05859375" style="17" customWidth="1"/>
    <col min="8" max="8" width="2.703125" customWidth="1"/>
    <col min="9" max="9" width="12.17578125" style="28" customWidth="1"/>
    <col min="10" max="10" width="2.87890625" customWidth="1"/>
    <col min="11" max="11" width="12.64453125" style="28" bestFit="1" customWidth="1"/>
    <col min="12" max="12" width="8.703125" style="17"/>
    <col min="14" max="14" width="17.3515625" customWidth="1"/>
  </cols>
  <sheetData>
    <row r="1" spans="2:14" x14ac:dyDescent="0.5">
      <c r="B1"/>
      <c r="C1"/>
      <c r="D1"/>
      <c r="E1"/>
      <c r="F1"/>
      <c r="G1"/>
      <c r="I1"/>
      <c r="K1"/>
      <c r="L1"/>
    </row>
    <row r="2" spans="2:14" x14ac:dyDescent="0.5">
      <c r="B2"/>
      <c r="C2"/>
      <c r="D2"/>
      <c r="E2"/>
      <c r="F2"/>
      <c r="G2"/>
      <c r="I2"/>
      <c r="K2"/>
      <c r="L2"/>
    </row>
    <row r="3" spans="2:14" ht="14.7" thickBot="1" x14ac:dyDescent="0.55000000000000004">
      <c r="B3"/>
      <c r="C3"/>
      <c r="D3"/>
      <c r="E3"/>
      <c r="F3"/>
      <c r="G3"/>
      <c r="I3"/>
      <c r="K3"/>
      <c r="L3"/>
    </row>
    <row r="4" spans="2:14" s="21" customFormat="1" ht="29" thickBot="1" x14ac:dyDescent="0.55000000000000004">
      <c r="B4" s="8" t="s">
        <v>21</v>
      </c>
      <c r="C4" s="32" t="s">
        <v>32</v>
      </c>
      <c r="D4" s="32" t="s">
        <v>43</v>
      </c>
      <c r="E4" s="104" t="s">
        <v>94</v>
      </c>
      <c r="F4" s="104"/>
      <c r="G4" s="6" t="s">
        <v>66</v>
      </c>
      <c r="H4"/>
      <c r="I4" s="54" t="s">
        <v>40</v>
      </c>
      <c r="J4"/>
      <c r="K4" s="54" t="s">
        <v>39</v>
      </c>
      <c r="L4" s="6" t="s">
        <v>95</v>
      </c>
      <c r="N4" s="33" t="s">
        <v>41</v>
      </c>
    </row>
    <row r="5" spans="2:14" ht="15" customHeight="1" thickBot="1" x14ac:dyDescent="0.55000000000000004">
      <c r="B5" s="14" t="s">
        <v>49</v>
      </c>
      <c r="D5" s="37" t="s">
        <v>74</v>
      </c>
      <c r="E5" s="91"/>
      <c r="G5" s="17">
        <f>RECEITAS!H20</f>
        <v>0</v>
      </c>
      <c r="I5" s="28">
        <f>E5*G5</f>
        <v>0</v>
      </c>
      <c r="K5" s="28">
        <f>I5*30</f>
        <v>0</v>
      </c>
      <c r="L5" s="57">
        <f>K5/$N$5</f>
        <v>0</v>
      </c>
      <c r="N5" s="34">
        <f>SUM(K5:K130)</f>
        <v>6600.0000000000009</v>
      </c>
    </row>
    <row r="6" spans="2:14" ht="15" customHeight="1" thickBot="1" x14ac:dyDescent="0.55000000000000004">
      <c r="B6" s="14" t="s">
        <v>49</v>
      </c>
      <c r="D6" s="37" t="s">
        <v>75</v>
      </c>
      <c r="E6" s="91"/>
      <c r="G6" s="17">
        <f>RECEITAS!H21</f>
        <v>0</v>
      </c>
      <c r="I6" s="28">
        <f t="shared" ref="I6:I19" si="0">E6*G6</f>
        <v>0</v>
      </c>
      <c r="K6" s="28">
        <f t="shared" ref="K6:K19" si="1">I6*30</f>
        <v>0</v>
      </c>
      <c r="L6" s="57">
        <f t="shared" ref="L6:L19" si="2">K6/$N$5</f>
        <v>0</v>
      </c>
    </row>
    <row r="7" spans="2:14" ht="15" customHeight="1" x14ac:dyDescent="0.5">
      <c r="B7" s="14" t="s">
        <v>49</v>
      </c>
      <c r="D7" s="37" t="s">
        <v>15</v>
      </c>
      <c r="E7" s="91">
        <v>2.2000000000000002</v>
      </c>
      <c r="G7" s="17">
        <f>RECEITAS!H22+(RECEITAS!H5)/2</f>
        <v>50</v>
      </c>
      <c r="I7" s="28">
        <f t="shared" si="0"/>
        <v>110.00000000000001</v>
      </c>
      <c r="K7" s="28">
        <f t="shared" si="1"/>
        <v>3300.0000000000005</v>
      </c>
      <c r="L7" s="57">
        <f t="shared" si="2"/>
        <v>0.5</v>
      </c>
      <c r="N7" s="35" t="s">
        <v>18</v>
      </c>
    </row>
    <row r="8" spans="2:14" ht="15" customHeight="1" thickBot="1" x14ac:dyDescent="0.55000000000000004">
      <c r="B8" s="14" t="s">
        <v>49</v>
      </c>
      <c r="D8" s="37" t="s">
        <v>76</v>
      </c>
      <c r="E8" s="91">
        <v>2.2000000000000002</v>
      </c>
      <c r="G8" s="17">
        <f>RECEITAS!H23+(RECEITAS!H5)/2</f>
        <v>50</v>
      </c>
      <c r="I8" s="28">
        <f t="shared" si="0"/>
        <v>110.00000000000001</v>
      </c>
      <c r="K8" s="28">
        <f t="shared" si="1"/>
        <v>3300.0000000000005</v>
      </c>
      <c r="L8" s="57">
        <f t="shared" si="2"/>
        <v>0.5</v>
      </c>
      <c r="N8" s="34">
        <f>SUM(I5:I130)</f>
        <v>220.00000000000003</v>
      </c>
    </row>
    <row r="9" spans="2:14" ht="15" customHeight="1" x14ac:dyDescent="0.5">
      <c r="B9" s="14" t="s">
        <v>49</v>
      </c>
      <c r="D9" s="37" t="s">
        <v>77</v>
      </c>
      <c r="E9" s="91"/>
      <c r="G9" s="17">
        <f>RECEITAS!H24</f>
        <v>0</v>
      </c>
      <c r="I9" s="28">
        <f t="shared" si="0"/>
        <v>0</v>
      </c>
      <c r="K9" s="28">
        <f t="shared" si="1"/>
        <v>0</v>
      </c>
      <c r="L9" s="57">
        <f t="shared" si="2"/>
        <v>0</v>
      </c>
    </row>
    <row r="10" spans="2:14" ht="15" customHeight="1" x14ac:dyDescent="0.5">
      <c r="B10" s="14" t="s">
        <v>49</v>
      </c>
      <c r="I10" s="28">
        <f t="shared" si="0"/>
        <v>0</v>
      </c>
      <c r="K10" s="28">
        <f t="shared" si="1"/>
        <v>0</v>
      </c>
      <c r="L10" s="57">
        <f t="shared" si="2"/>
        <v>0</v>
      </c>
    </row>
    <row r="11" spans="2:14" ht="15" customHeight="1" x14ac:dyDescent="0.5">
      <c r="B11" s="14" t="s">
        <v>49</v>
      </c>
      <c r="I11" s="28">
        <f t="shared" si="0"/>
        <v>0</v>
      </c>
      <c r="K11" s="28">
        <f t="shared" si="1"/>
        <v>0</v>
      </c>
      <c r="L11" s="57">
        <f t="shared" si="2"/>
        <v>0</v>
      </c>
    </row>
    <row r="12" spans="2:14" ht="15" customHeight="1" x14ac:dyDescent="0.5">
      <c r="B12" s="14" t="s">
        <v>49</v>
      </c>
      <c r="I12" s="28">
        <f t="shared" si="0"/>
        <v>0</v>
      </c>
      <c r="K12" s="28">
        <f t="shared" si="1"/>
        <v>0</v>
      </c>
      <c r="L12" s="57">
        <f t="shared" si="2"/>
        <v>0</v>
      </c>
    </row>
    <row r="13" spans="2:14" ht="15" customHeight="1" x14ac:dyDescent="0.5">
      <c r="B13" s="14" t="s">
        <v>49</v>
      </c>
      <c r="I13" s="28">
        <f t="shared" si="0"/>
        <v>0</v>
      </c>
      <c r="K13" s="28">
        <f t="shared" si="1"/>
        <v>0</v>
      </c>
      <c r="L13" s="57">
        <f t="shared" si="2"/>
        <v>0</v>
      </c>
    </row>
    <row r="14" spans="2:14" ht="15" customHeight="1" x14ac:dyDescent="0.5">
      <c r="B14" s="14" t="s">
        <v>49</v>
      </c>
      <c r="I14" s="28">
        <f t="shared" si="0"/>
        <v>0</v>
      </c>
      <c r="K14" s="28">
        <f t="shared" si="1"/>
        <v>0</v>
      </c>
      <c r="L14" s="57">
        <f t="shared" si="2"/>
        <v>0</v>
      </c>
    </row>
    <row r="15" spans="2:14" ht="15" customHeight="1" x14ac:dyDescent="0.5">
      <c r="B15" s="14" t="s">
        <v>49</v>
      </c>
      <c r="I15" s="28">
        <f t="shared" si="0"/>
        <v>0</v>
      </c>
      <c r="K15" s="28">
        <f t="shared" si="1"/>
        <v>0</v>
      </c>
      <c r="L15" s="57">
        <f t="shared" si="2"/>
        <v>0</v>
      </c>
    </row>
    <row r="16" spans="2:14" ht="15" customHeight="1" x14ac:dyDescent="0.5">
      <c r="B16" s="14" t="s">
        <v>49</v>
      </c>
      <c r="I16" s="28">
        <f t="shared" si="0"/>
        <v>0</v>
      </c>
      <c r="K16" s="28">
        <f t="shared" si="1"/>
        <v>0</v>
      </c>
      <c r="L16" s="57">
        <f t="shared" si="2"/>
        <v>0</v>
      </c>
    </row>
    <row r="17" spans="2:12" ht="15" customHeight="1" x14ac:dyDescent="0.5">
      <c r="B17" s="14" t="s">
        <v>49</v>
      </c>
      <c r="I17" s="28">
        <f t="shared" si="0"/>
        <v>0</v>
      </c>
      <c r="K17" s="28">
        <f t="shared" si="1"/>
        <v>0</v>
      </c>
      <c r="L17" s="57">
        <f t="shared" si="2"/>
        <v>0</v>
      </c>
    </row>
    <row r="18" spans="2:12" ht="15" customHeight="1" x14ac:dyDescent="0.5">
      <c r="B18" s="14" t="s">
        <v>49</v>
      </c>
      <c r="I18" s="28">
        <f t="shared" si="0"/>
        <v>0</v>
      </c>
      <c r="K18" s="28">
        <f t="shared" si="1"/>
        <v>0</v>
      </c>
      <c r="L18" s="57">
        <f t="shared" si="2"/>
        <v>0</v>
      </c>
    </row>
    <row r="19" spans="2:12" ht="15" customHeight="1" x14ac:dyDescent="0.5">
      <c r="B19" s="14" t="s">
        <v>49</v>
      </c>
      <c r="I19" s="28">
        <f t="shared" si="0"/>
        <v>0</v>
      </c>
      <c r="K19" s="28">
        <f t="shared" si="1"/>
        <v>0</v>
      </c>
      <c r="L19" s="57">
        <f t="shared" si="2"/>
        <v>0</v>
      </c>
    </row>
    <row r="20" spans="2:12" ht="15" customHeight="1" x14ac:dyDescent="0.5">
      <c r="B20" s="14" t="s">
        <v>49</v>
      </c>
      <c r="L20" s="28"/>
    </row>
    <row r="21" spans="2:12" ht="15" customHeight="1" x14ac:dyDescent="0.5">
      <c r="B21" s="14" t="s">
        <v>49</v>
      </c>
      <c r="L21" s="28"/>
    </row>
    <row r="22" spans="2:12" ht="15" customHeight="1" x14ac:dyDescent="0.5">
      <c r="B22" s="14" t="s">
        <v>49</v>
      </c>
      <c r="L22" s="28"/>
    </row>
    <row r="23" spans="2:12" ht="15" customHeight="1" x14ac:dyDescent="0.5">
      <c r="B23" s="14" t="s">
        <v>49</v>
      </c>
      <c r="L23" s="28"/>
    </row>
    <row r="24" spans="2:12" ht="15" customHeight="1" x14ac:dyDescent="0.5">
      <c r="B24" s="14" t="s">
        <v>49</v>
      </c>
      <c r="L24" s="28"/>
    </row>
    <row r="25" spans="2:12" ht="15" customHeight="1" x14ac:dyDescent="0.5">
      <c r="B25" s="14" t="s">
        <v>49</v>
      </c>
      <c r="L25" s="28"/>
    </row>
    <row r="26" spans="2:12" ht="15" customHeight="1" x14ac:dyDescent="0.5">
      <c r="B26" s="14" t="s">
        <v>49</v>
      </c>
      <c r="L26" s="28"/>
    </row>
    <row r="27" spans="2:12" ht="15" customHeight="1" x14ac:dyDescent="0.5">
      <c r="B27" s="14" t="s">
        <v>49</v>
      </c>
      <c r="L27" s="28"/>
    </row>
    <row r="28" spans="2:12" ht="15" customHeight="1" x14ac:dyDescent="0.5">
      <c r="B28" s="14" t="s">
        <v>49</v>
      </c>
      <c r="L28" s="28"/>
    </row>
    <row r="29" spans="2:12" x14ac:dyDescent="0.5">
      <c r="L29" s="28"/>
    </row>
    <row r="30" spans="2:12" x14ac:dyDescent="0.5">
      <c r="L30" s="28"/>
    </row>
    <row r="31" spans="2:12" x14ac:dyDescent="0.5">
      <c r="L31" s="28"/>
    </row>
    <row r="32" spans="2:12" x14ac:dyDescent="0.5">
      <c r="L32" s="28"/>
    </row>
    <row r="33" spans="12:12" x14ac:dyDescent="0.5">
      <c r="L33" s="28"/>
    </row>
    <row r="34" spans="12:12" x14ac:dyDescent="0.5">
      <c r="L34" s="28"/>
    </row>
    <row r="35" spans="12:12" x14ac:dyDescent="0.5">
      <c r="L35" s="28"/>
    </row>
    <row r="36" spans="12:12" x14ac:dyDescent="0.5">
      <c r="L36" s="28"/>
    </row>
    <row r="37" spans="12:12" x14ac:dyDescent="0.5">
      <c r="L37" s="28"/>
    </row>
    <row r="38" spans="12:12" x14ac:dyDescent="0.5">
      <c r="L38" s="28"/>
    </row>
    <row r="39" spans="12:12" x14ac:dyDescent="0.5">
      <c r="L39" s="28"/>
    </row>
    <row r="40" spans="12:12" x14ac:dyDescent="0.5">
      <c r="L40" s="28"/>
    </row>
    <row r="41" spans="12:12" x14ac:dyDescent="0.5">
      <c r="L41" s="28"/>
    </row>
    <row r="42" spans="12:12" x14ac:dyDescent="0.5">
      <c r="L42" s="28"/>
    </row>
    <row r="43" spans="12:12" x14ac:dyDescent="0.5">
      <c r="L43" s="28"/>
    </row>
  </sheetData>
  <mergeCells count="1">
    <mergeCell ref="E4:F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showGridLines="0" zoomScale="55" zoomScaleNormal="55" workbookViewId="0">
      <selection activeCell="A8" sqref="A8:XFD8"/>
    </sheetView>
  </sheetViews>
  <sheetFormatPr defaultRowHeight="14.35" x14ac:dyDescent="0.5"/>
  <cols>
    <col min="2" max="2" width="11.46875" style="14" customWidth="1"/>
    <col min="3" max="3" width="9.52734375" style="17" customWidth="1"/>
    <col min="4" max="4" width="34.46875" style="27" bestFit="1" customWidth="1"/>
    <col min="5" max="5" width="14.46875" style="16" customWidth="1"/>
    <col min="6" max="6" width="17.05859375" style="17" customWidth="1"/>
    <col min="7" max="7" width="2.703125" customWidth="1"/>
    <col min="8" max="8" width="12.64453125" style="28" bestFit="1" customWidth="1"/>
    <col min="9" max="9" width="8.703125" style="17"/>
    <col min="11" max="11" width="17.3515625" customWidth="1"/>
    <col min="13" max="13" width="11.46875" customWidth="1"/>
    <col min="14" max="14" width="9.52734375" customWidth="1"/>
    <col min="15" max="15" width="17.29296875" customWidth="1"/>
    <col min="16" max="16" width="12.17578125" bestFit="1" customWidth="1"/>
    <col min="17" max="17" width="12.17578125" customWidth="1"/>
    <col min="18" max="18" width="12.05859375" bestFit="1" customWidth="1"/>
  </cols>
  <sheetData>
    <row r="1" spans="2:19" x14ac:dyDescent="0.5">
      <c r="B1"/>
      <c r="C1"/>
      <c r="D1"/>
      <c r="E1"/>
      <c r="F1"/>
      <c r="H1"/>
      <c r="I1"/>
    </row>
    <row r="2" spans="2:19" x14ac:dyDescent="0.5">
      <c r="B2"/>
      <c r="C2"/>
      <c r="D2"/>
      <c r="E2"/>
      <c r="F2"/>
      <c r="H2"/>
      <c r="I2"/>
    </row>
    <row r="3" spans="2:19" ht="14.7" thickBot="1" x14ac:dyDescent="0.55000000000000004">
      <c r="B3"/>
      <c r="C3"/>
      <c r="D3"/>
      <c r="E3"/>
      <c r="F3"/>
      <c r="H3"/>
      <c r="I3"/>
    </row>
    <row r="4" spans="2:19" s="21" customFormat="1" ht="29" thickBot="1" x14ac:dyDescent="0.55000000000000004">
      <c r="B4" s="8" t="s">
        <v>21</v>
      </c>
      <c r="C4" s="32" t="s">
        <v>32</v>
      </c>
      <c r="D4" s="32" t="s">
        <v>43</v>
      </c>
      <c r="E4" s="32" t="s">
        <v>94</v>
      </c>
      <c r="F4" s="6" t="s">
        <v>102</v>
      </c>
      <c r="G4"/>
      <c r="H4" s="54" t="s">
        <v>39</v>
      </c>
      <c r="I4" s="6" t="s">
        <v>103</v>
      </c>
      <c r="K4" s="33" t="s">
        <v>41</v>
      </c>
      <c r="M4"/>
      <c r="N4"/>
      <c r="O4"/>
      <c r="P4"/>
      <c r="Q4"/>
      <c r="R4"/>
      <c r="S4"/>
    </row>
    <row r="5" spans="2:19" ht="15" customHeight="1" thickBot="1" x14ac:dyDescent="0.55000000000000004">
      <c r="B5" s="14" t="s">
        <v>59</v>
      </c>
      <c r="D5" s="27" t="s">
        <v>98</v>
      </c>
      <c r="E5" s="16">
        <v>1000</v>
      </c>
      <c r="F5" s="17">
        <v>1</v>
      </c>
      <c r="H5" s="28">
        <f>E5*F5</f>
        <v>1000</v>
      </c>
      <c r="I5" s="28"/>
      <c r="K5" s="59">
        <f>SUM(H5:H96)</f>
        <v>5000</v>
      </c>
    </row>
    <row r="6" spans="2:19" ht="15" customHeight="1" x14ac:dyDescent="0.5">
      <c r="B6" s="14" t="s">
        <v>59</v>
      </c>
      <c r="D6" s="27" t="s">
        <v>99</v>
      </c>
      <c r="E6" s="16">
        <v>2000</v>
      </c>
      <c r="F6" s="17">
        <v>1</v>
      </c>
      <c r="H6" s="28">
        <f>E6*F6</f>
        <v>2000</v>
      </c>
      <c r="I6" s="28"/>
    </row>
    <row r="7" spans="2:19" ht="15" customHeight="1" x14ac:dyDescent="0.5">
      <c r="B7" s="14" t="s">
        <v>59</v>
      </c>
      <c r="D7" s="27" t="s">
        <v>105</v>
      </c>
      <c r="E7" s="16">
        <v>0</v>
      </c>
      <c r="F7" s="17">
        <v>1</v>
      </c>
      <c r="H7" s="28">
        <f>E7*F7</f>
        <v>0</v>
      </c>
      <c r="I7" s="28"/>
    </row>
    <row r="8" spans="2:19" ht="15" customHeight="1" x14ac:dyDescent="0.5">
      <c r="B8" s="14" t="s">
        <v>100</v>
      </c>
      <c r="D8" s="27" t="s">
        <v>101</v>
      </c>
      <c r="E8" s="16">
        <v>2000</v>
      </c>
      <c r="F8" s="17">
        <v>1</v>
      </c>
      <c r="H8" s="28">
        <f>E8*F8</f>
        <v>2000</v>
      </c>
      <c r="I8" s="28"/>
    </row>
    <row r="9" spans="2:19" ht="15" customHeight="1" x14ac:dyDescent="0.5">
      <c r="B9" s="14" t="s">
        <v>49</v>
      </c>
      <c r="I9" s="28"/>
    </row>
    <row r="10" spans="2:19" ht="15" customHeight="1" x14ac:dyDescent="0.5">
      <c r="B10" s="14" t="s">
        <v>49</v>
      </c>
      <c r="I10" s="28"/>
    </row>
    <row r="11" spans="2:19" ht="15" customHeight="1" x14ac:dyDescent="0.5">
      <c r="B11" s="14" t="s">
        <v>49</v>
      </c>
      <c r="I11" s="28"/>
    </row>
    <row r="12" spans="2:19" ht="15" customHeight="1" x14ac:dyDescent="0.5">
      <c r="B12" s="14" t="s">
        <v>49</v>
      </c>
      <c r="I12" s="28"/>
    </row>
    <row r="13" spans="2:19" ht="15" customHeight="1" x14ac:dyDescent="0.5">
      <c r="B13" s="14" t="s">
        <v>49</v>
      </c>
      <c r="I13" s="28"/>
    </row>
    <row r="14" spans="2:19" ht="15" customHeight="1" x14ac:dyDescent="0.5">
      <c r="B14" s="14" t="s">
        <v>49</v>
      </c>
      <c r="I14" s="28"/>
    </row>
    <row r="15" spans="2:19" ht="15" customHeight="1" x14ac:dyDescent="0.5">
      <c r="B15" s="14" t="s">
        <v>49</v>
      </c>
      <c r="I15" s="28"/>
    </row>
    <row r="16" spans="2:19" ht="15" customHeight="1" x14ac:dyDescent="0.5">
      <c r="B16" s="14" t="s">
        <v>49</v>
      </c>
      <c r="I16" s="28"/>
    </row>
    <row r="17" spans="2:9" ht="15" customHeight="1" x14ac:dyDescent="0.5">
      <c r="B17" s="14" t="s">
        <v>49</v>
      </c>
      <c r="I17" s="28"/>
    </row>
    <row r="18" spans="2:9" ht="15" customHeight="1" x14ac:dyDescent="0.5">
      <c r="B18" s="14" t="s">
        <v>49</v>
      </c>
      <c r="I18" s="28"/>
    </row>
    <row r="19" spans="2:9" ht="15" customHeight="1" x14ac:dyDescent="0.5">
      <c r="B19" s="14" t="s">
        <v>49</v>
      </c>
      <c r="I19" s="28"/>
    </row>
    <row r="20" spans="2:9" ht="15" customHeight="1" x14ac:dyDescent="0.5">
      <c r="B20" s="14" t="s">
        <v>49</v>
      </c>
      <c r="I20" s="28"/>
    </row>
    <row r="21" spans="2:9" ht="15" customHeight="1" x14ac:dyDescent="0.5">
      <c r="B21" s="14" t="s">
        <v>49</v>
      </c>
      <c r="I21" s="28"/>
    </row>
    <row r="22" spans="2:9" ht="15" customHeight="1" x14ac:dyDescent="0.5">
      <c r="B22" s="14" t="s">
        <v>49</v>
      </c>
      <c r="I22" s="28"/>
    </row>
    <row r="23" spans="2:9" ht="15" customHeight="1" x14ac:dyDescent="0.5">
      <c r="B23" s="14" t="s">
        <v>49</v>
      </c>
      <c r="I23" s="28"/>
    </row>
    <row r="24" spans="2:9" ht="15" customHeight="1" x14ac:dyDescent="0.5">
      <c r="B24" s="14" t="s">
        <v>49</v>
      </c>
      <c r="I24" s="28"/>
    </row>
    <row r="25" spans="2:9" ht="15" customHeight="1" x14ac:dyDescent="0.5">
      <c r="B25" s="14" t="s">
        <v>49</v>
      </c>
      <c r="I25" s="28"/>
    </row>
    <row r="26" spans="2:9" x14ac:dyDescent="0.5">
      <c r="I26" s="28"/>
    </row>
    <row r="27" spans="2:9" x14ac:dyDescent="0.5">
      <c r="I27" s="28"/>
    </row>
    <row r="28" spans="2:9" x14ac:dyDescent="0.5">
      <c r="I28" s="28"/>
    </row>
    <row r="29" spans="2:9" x14ac:dyDescent="0.5">
      <c r="I29" s="28"/>
    </row>
    <row r="30" spans="2:9" x14ac:dyDescent="0.5">
      <c r="I30" s="28"/>
    </row>
    <row r="31" spans="2:9" x14ac:dyDescent="0.5">
      <c r="I31" s="28"/>
    </row>
    <row r="32" spans="2:9" x14ac:dyDescent="0.5">
      <c r="I32" s="28"/>
    </row>
    <row r="33" spans="9:9" x14ac:dyDescent="0.5">
      <c r="I33" s="28"/>
    </row>
    <row r="34" spans="9:9" x14ac:dyDescent="0.5">
      <c r="I34" s="28"/>
    </row>
    <row r="35" spans="9:9" x14ac:dyDescent="0.5">
      <c r="I35" s="28"/>
    </row>
    <row r="36" spans="9:9" x14ac:dyDescent="0.5">
      <c r="I36" s="28"/>
    </row>
    <row r="37" spans="9:9" x14ac:dyDescent="0.5">
      <c r="I37" s="28"/>
    </row>
    <row r="38" spans="9:9" x14ac:dyDescent="0.5">
      <c r="I38" s="28"/>
    </row>
    <row r="39" spans="9:9" x14ac:dyDescent="0.5">
      <c r="I39" s="28"/>
    </row>
    <row r="40" spans="9:9" x14ac:dyDescent="0.5">
      <c r="I40" s="2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4"/>
  <sheetViews>
    <sheetView showGridLines="0" zoomScale="55" zoomScaleNormal="55" workbookViewId="0">
      <selection activeCell="D6" sqref="D6"/>
    </sheetView>
  </sheetViews>
  <sheetFormatPr defaultRowHeight="14.35" x14ac:dyDescent="0.5"/>
  <cols>
    <col min="2" max="2" width="21.05859375" style="14" bestFit="1" customWidth="1"/>
    <col min="3" max="3" width="9.52734375" style="17" customWidth="1"/>
    <col min="4" max="4" width="28.3515625" style="27" bestFit="1" customWidth="1"/>
    <col min="5" max="5" width="13.8203125" style="16" customWidth="1"/>
    <col min="6" max="6" width="10.703125" style="17" bestFit="1" customWidth="1"/>
    <col min="7" max="7" width="2.703125" customWidth="1"/>
    <col min="8" max="8" width="12.64453125" style="28" bestFit="1" customWidth="1"/>
    <col min="9" max="9" width="8.703125" style="58"/>
    <col min="11" max="11" width="17.3515625" customWidth="1"/>
    <col min="13" max="13" width="11.46875" customWidth="1"/>
    <col min="14" max="14" width="9.52734375" customWidth="1"/>
    <col min="15" max="15" width="17.29296875" customWidth="1"/>
    <col min="16" max="16" width="12.17578125" bestFit="1" customWidth="1"/>
    <col min="17" max="17" width="12.17578125" customWidth="1"/>
    <col min="18" max="18" width="12.05859375" bestFit="1" customWidth="1"/>
  </cols>
  <sheetData>
    <row r="1" spans="2:19" x14ac:dyDescent="0.5">
      <c r="B1"/>
      <c r="C1"/>
      <c r="D1"/>
      <c r="E1"/>
      <c r="F1"/>
      <c r="H1"/>
      <c r="I1"/>
    </row>
    <row r="2" spans="2:19" x14ac:dyDescent="0.5">
      <c r="B2"/>
      <c r="C2"/>
      <c r="D2"/>
      <c r="E2"/>
      <c r="F2"/>
      <c r="H2"/>
      <c r="I2"/>
    </row>
    <row r="3" spans="2:19" ht="14.7" thickBot="1" x14ac:dyDescent="0.55000000000000004">
      <c r="B3"/>
      <c r="C3"/>
      <c r="D3"/>
      <c r="E3"/>
      <c r="F3"/>
      <c r="H3"/>
      <c r="I3"/>
    </row>
    <row r="4" spans="2:19" s="21" customFormat="1" ht="29" thickBot="1" x14ac:dyDescent="0.55000000000000004">
      <c r="B4" s="8" t="s">
        <v>21</v>
      </c>
      <c r="C4" s="32" t="s">
        <v>32</v>
      </c>
      <c r="D4" s="32" t="s">
        <v>43</v>
      </c>
      <c r="E4" s="32" t="s">
        <v>94</v>
      </c>
      <c r="F4" s="6" t="s">
        <v>102</v>
      </c>
      <c r="G4"/>
      <c r="H4" s="54" t="s">
        <v>39</v>
      </c>
      <c r="I4" s="6" t="s">
        <v>103</v>
      </c>
      <c r="K4" s="33" t="s">
        <v>41</v>
      </c>
      <c r="M4"/>
      <c r="N4"/>
      <c r="O4"/>
      <c r="P4"/>
      <c r="Q4"/>
      <c r="R4"/>
      <c r="S4"/>
    </row>
    <row r="5" spans="2:19" ht="15" customHeight="1" thickBot="1" x14ac:dyDescent="0.55000000000000004">
      <c r="B5" s="14" t="s">
        <v>106</v>
      </c>
      <c r="D5" s="27" t="s">
        <v>107</v>
      </c>
      <c r="E5" s="16">
        <v>3000</v>
      </c>
      <c r="F5" s="17">
        <v>1</v>
      </c>
      <c r="H5" s="28">
        <f>E5*F5</f>
        <v>3000</v>
      </c>
      <c r="I5" s="57">
        <f>H5/$K$5</f>
        <v>0.66666666666666663</v>
      </c>
      <c r="K5" s="34">
        <f>SUM(H5:H131)</f>
        <v>4500</v>
      </c>
    </row>
    <row r="6" spans="2:19" ht="15" customHeight="1" x14ac:dyDescent="0.5">
      <c r="B6" s="14" t="s">
        <v>106</v>
      </c>
      <c r="D6" s="27" t="s">
        <v>114</v>
      </c>
      <c r="E6" s="16">
        <v>1500</v>
      </c>
      <c r="F6" s="17">
        <v>1</v>
      </c>
      <c r="H6" s="28">
        <f t="shared" ref="H6:H27" si="0">E6*F6</f>
        <v>1500</v>
      </c>
      <c r="I6" s="57">
        <f t="shared" ref="I6:I27" si="1">H6/$K$5</f>
        <v>0.33333333333333331</v>
      </c>
    </row>
    <row r="7" spans="2:19" ht="15" customHeight="1" x14ac:dyDescent="0.5">
      <c r="H7" s="28">
        <f t="shared" si="0"/>
        <v>0</v>
      </c>
      <c r="I7" s="57">
        <f t="shared" si="1"/>
        <v>0</v>
      </c>
    </row>
    <row r="8" spans="2:19" ht="15" customHeight="1" x14ac:dyDescent="0.5">
      <c r="H8" s="28">
        <f t="shared" si="0"/>
        <v>0</v>
      </c>
      <c r="I8" s="57">
        <f t="shared" si="1"/>
        <v>0</v>
      </c>
    </row>
    <row r="9" spans="2:19" ht="15" customHeight="1" x14ac:dyDescent="0.5">
      <c r="H9" s="28">
        <f t="shared" si="0"/>
        <v>0</v>
      </c>
      <c r="I9" s="57">
        <f t="shared" si="1"/>
        <v>0</v>
      </c>
    </row>
    <row r="10" spans="2:19" ht="15" customHeight="1" x14ac:dyDescent="0.5">
      <c r="H10" s="28">
        <f t="shared" si="0"/>
        <v>0</v>
      </c>
      <c r="I10" s="57">
        <f t="shared" si="1"/>
        <v>0</v>
      </c>
    </row>
    <row r="11" spans="2:19" ht="15" customHeight="1" x14ac:dyDescent="0.5">
      <c r="H11" s="28">
        <f t="shared" si="0"/>
        <v>0</v>
      </c>
      <c r="I11" s="57">
        <f t="shared" si="1"/>
        <v>0</v>
      </c>
    </row>
    <row r="12" spans="2:19" ht="15" customHeight="1" x14ac:dyDescent="0.5">
      <c r="H12" s="28">
        <f t="shared" si="0"/>
        <v>0</v>
      </c>
      <c r="I12" s="57">
        <f t="shared" si="1"/>
        <v>0</v>
      </c>
    </row>
    <row r="13" spans="2:19" ht="15" customHeight="1" x14ac:dyDescent="0.5">
      <c r="H13" s="28">
        <f t="shared" si="0"/>
        <v>0</v>
      </c>
      <c r="I13" s="57">
        <f t="shared" si="1"/>
        <v>0</v>
      </c>
    </row>
    <row r="14" spans="2:19" ht="15" customHeight="1" x14ac:dyDescent="0.5">
      <c r="H14" s="28">
        <f t="shared" si="0"/>
        <v>0</v>
      </c>
      <c r="I14" s="57">
        <f t="shared" si="1"/>
        <v>0</v>
      </c>
    </row>
    <row r="15" spans="2:19" ht="15" customHeight="1" x14ac:dyDescent="0.5">
      <c r="H15" s="28">
        <f t="shared" si="0"/>
        <v>0</v>
      </c>
      <c r="I15" s="57">
        <f t="shared" si="1"/>
        <v>0</v>
      </c>
    </row>
    <row r="16" spans="2:19" ht="15" customHeight="1" x14ac:dyDescent="0.5">
      <c r="H16" s="28">
        <f t="shared" si="0"/>
        <v>0</v>
      </c>
      <c r="I16" s="57">
        <f t="shared" si="1"/>
        <v>0</v>
      </c>
    </row>
    <row r="17" spans="8:9" ht="15" customHeight="1" x14ac:dyDescent="0.5">
      <c r="H17" s="28">
        <f t="shared" si="0"/>
        <v>0</v>
      </c>
      <c r="I17" s="57">
        <f t="shared" si="1"/>
        <v>0</v>
      </c>
    </row>
    <row r="18" spans="8:9" ht="15" customHeight="1" x14ac:dyDescent="0.5">
      <c r="H18" s="28">
        <f t="shared" si="0"/>
        <v>0</v>
      </c>
      <c r="I18" s="57">
        <f t="shared" si="1"/>
        <v>0</v>
      </c>
    </row>
    <row r="19" spans="8:9" ht="15" customHeight="1" x14ac:dyDescent="0.5">
      <c r="H19" s="28">
        <f t="shared" si="0"/>
        <v>0</v>
      </c>
      <c r="I19" s="57">
        <f t="shared" si="1"/>
        <v>0</v>
      </c>
    </row>
    <row r="20" spans="8:9" ht="15" customHeight="1" x14ac:dyDescent="0.5">
      <c r="H20" s="28">
        <f t="shared" si="0"/>
        <v>0</v>
      </c>
      <c r="I20" s="57">
        <f t="shared" si="1"/>
        <v>0</v>
      </c>
    </row>
    <row r="21" spans="8:9" ht="15" customHeight="1" x14ac:dyDescent="0.5">
      <c r="H21" s="28">
        <f t="shared" si="0"/>
        <v>0</v>
      </c>
      <c r="I21" s="57">
        <f t="shared" si="1"/>
        <v>0</v>
      </c>
    </row>
    <row r="22" spans="8:9" ht="15" customHeight="1" x14ac:dyDescent="0.5">
      <c r="H22" s="28">
        <f t="shared" si="0"/>
        <v>0</v>
      </c>
      <c r="I22" s="57">
        <f t="shared" si="1"/>
        <v>0</v>
      </c>
    </row>
    <row r="23" spans="8:9" ht="15" customHeight="1" x14ac:dyDescent="0.5">
      <c r="H23" s="28">
        <f t="shared" si="0"/>
        <v>0</v>
      </c>
      <c r="I23" s="57">
        <f t="shared" si="1"/>
        <v>0</v>
      </c>
    </row>
    <row r="24" spans="8:9" ht="15" customHeight="1" x14ac:dyDescent="0.5">
      <c r="H24" s="28">
        <f t="shared" si="0"/>
        <v>0</v>
      </c>
      <c r="I24" s="57">
        <f t="shared" si="1"/>
        <v>0</v>
      </c>
    </row>
    <row r="25" spans="8:9" ht="15" customHeight="1" x14ac:dyDescent="0.5">
      <c r="H25" s="28">
        <f t="shared" si="0"/>
        <v>0</v>
      </c>
      <c r="I25" s="57">
        <f t="shared" si="1"/>
        <v>0</v>
      </c>
    </row>
    <row r="26" spans="8:9" ht="15" customHeight="1" x14ac:dyDescent="0.5">
      <c r="H26" s="28">
        <f t="shared" si="0"/>
        <v>0</v>
      </c>
      <c r="I26" s="57">
        <f t="shared" si="1"/>
        <v>0</v>
      </c>
    </row>
    <row r="27" spans="8:9" ht="15" customHeight="1" x14ac:dyDescent="0.5">
      <c r="H27" s="28">
        <f t="shared" si="0"/>
        <v>0</v>
      </c>
      <c r="I27" s="57">
        <f t="shared" si="1"/>
        <v>0</v>
      </c>
    </row>
    <row r="28" spans="8:9" ht="15" customHeight="1" x14ac:dyDescent="0.5">
      <c r="I28" s="57"/>
    </row>
    <row r="29" spans="8:9" ht="15" customHeight="1" x14ac:dyDescent="0.5">
      <c r="I29" s="57"/>
    </row>
    <row r="30" spans="8:9" x14ac:dyDescent="0.5">
      <c r="I30" s="57"/>
    </row>
    <row r="31" spans="8:9" x14ac:dyDescent="0.5">
      <c r="I31" s="57"/>
    </row>
    <row r="32" spans="8:9" x14ac:dyDescent="0.5">
      <c r="I32" s="57"/>
    </row>
    <row r="33" spans="9:9" x14ac:dyDescent="0.5">
      <c r="I33" s="57"/>
    </row>
    <row r="34" spans="9:9" x14ac:dyDescent="0.5">
      <c r="I34" s="57"/>
    </row>
    <row r="35" spans="9:9" x14ac:dyDescent="0.5">
      <c r="I35" s="57"/>
    </row>
    <row r="36" spans="9:9" x14ac:dyDescent="0.5">
      <c r="I36" s="57"/>
    </row>
    <row r="37" spans="9:9" x14ac:dyDescent="0.5">
      <c r="I37" s="57"/>
    </row>
    <row r="38" spans="9:9" x14ac:dyDescent="0.5">
      <c r="I38" s="57"/>
    </row>
    <row r="39" spans="9:9" x14ac:dyDescent="0.5">
      <c r="I39" s="57"/>
    </row>
    <row r="40" spans="9:9" x14ac:dyDescent="0.5">
      <c r="I40" s="57"/>
    </row>
    <row r="41" spans="9:9" x14ac:dyDescent="0.5">
      <c r="I41" s="57"/>
    </row>
    <row r="42" spans="9:9" x14ac:dyDescent="0.5">
      <c r="I42" s="57"/>
    </row>
    <row r="43" spans="9:9" x14ac:dyDescent="0.5">
      <c r="I43" s="57"/>
    </row>
    <row r="44" spans="9:9" x14ac:dyDescent="0.5">
      <c r="I44" s="5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showGridLines="0" zoomScale="55" zoomScaleNormal="55" workbookViewId="0">
      <selection activeCell="E6" sqref="E6"/>
    </sheetView>
  </sheetViews>
  <sheetFormatPr defaultRowHeight="14.35" x14ac:dyDescent="0.5"/>
  <cols>
    <col min="2" max="2" width="11.46875" style="14" customWidth="1"/>
    <col min="3" max="3" width="9.52734375" style="17" customWidth="1"/>
    <col min="4" max="4" width="34.46875" style="27" bestFit="1" customWidth="1"/>
    <col min="5" max="5" width="14.46875" style="16" customWidth="1"/>
    <col min="6" max="6" width="17.05859375" style="17" customWidth="1"/>
    <col min="7" max="7" width="2.703125" customWidth="1"/>
    <col min="8" max="8" width="12.64453125" style="28" bestFit="1" customWidth="1"/>
    <col min="9" max="9" width="8.703125" style="17"/>
    <col min="11" max="11" width="17.3515625" customWidth="1"/>
    <col min="13" max="13" width="11.46875" customWidth="1"/>
    <col min="14" max="14" width="9.52734375" customWidth="1"/>
    <col min="15" max="15" width="17.29296875" customWidth="1"/>
    <col min="16" max="16" width="12.17578125" bestFit="1" customWidth="1"/>
    <col min="17" max="17" width="12.17578125" customWidth="1"/>
    <col min="18" max="18" width="12.05859375" bestFit="1" customWidth="1"/>
  </cols>
  <sheetData>
    <row r="1" spans="2:19" x14ac:dyDescent="0.5">
      <c r="B1"/>
      <c r="C1"/>
      <c r="D1"/>
      <c r="E1"/>
      <c r="F1"/>
      <c r="H1"/>
      <c r="I1"/>
    </row>
    <row r="2" spans="2:19" x14ac:dyDescent="0.5">
      <c r="B2"/>
      <c r="C2"/>
      <c r="D2"/>
      <c r="E2"/>
      <c r="F2"/>
      <c r="H2"/>
      <c r="I2"/>
    </row>
    <row r="3" spans="2:19" ht="14.7" thickBot="1" x14ac:dyDescent="0.55000000000000004">
      <c r="B3"/>
      <c r="C3"/>
      <c r="D3"/>
      <c r="E3"/>
      <c r="F3"/>
      <c r="H3"/>
      <c r="I3"/>
    </row>
    <row r="4" spans="2:19" s="21" customFormat="1" ht="29" thickBot="1" x14ac:dyDescent="0.55000000000000004">
      <c r="B4" s="8" t="s">
        <v>21</v>
      </c>
      <c r="C4" s="32" t="s">
        <v>32</v>
      </c>
      <c r="D4" s="32" t="s">
        <v>43</v>
      </c>
      <c r="E4" s="32" t="s">
        <v>94</v>
      </c>
      <c r="F4" s="6" t="s">
        <v>102</v>
      </c>
      <c r="G4"/>
      <c r="H4" s="54" t="s">
        <v>39</v>
      </c>
      <c r="I4" s="6" t="s">
        <v>103</v>
      </c>
      <c r="K4" s="33" t="s">
        <v>41</v>
      </c>
      <c r="M4"/>
      <c r="N4"/>
      <c r="O4"/>
      <c r="P4"/>
      <c r="Q4"/>
      <c r="R4"/>
      <c r="S4"/>
    </row>
    <row r="5" spans="2:19" ht="15" customHeight="1" thickBot="1" x14ac:dyDescent="0.55000000000000004">
      <c r="B5" s="14" t="s">
        <v>59</v>
      </c>
      <c r="D5" s="37" t="s">
        <v>113</v>
      </c>
      <c r="E5" s="16">
        <v>3000</v>
      </c>
      <c r="F5" s="17">
        <v>1</v>
      </c>
      <c r="H5" s="28">
        <f>E5*F5</f>
        <v>3000</v>
      </c>
      <c r="I5" s="28"/>
      <c r="K5" s="59">
        <f>SUM(H5:H94)</f>
        <v>3300</v>
      </c>
    </row>
    <row r="6" spans="2:19" ht="15" customHeight="1" x14ac:dyDescent="0.5">
      <c r="B6" s="14" t="s">
        <v>59</v>
      </c>
      <c r="D6" s="37" t="s">
        <v>42</v>
      </c>
      <c r="E6" s="16">
        <v>300</v>
      </c>
      <c r="F6" s="17">
        <v>1</v>
      </c>
      <c r="H6" s="28">
        <f>E6*F6</f>
        <v>300</v>
      </c>
      <c r="I6" s="28"/>
    </row>
    <row r="7" spans="2:19" ht="15" customHeight="1" x14ac:dyDescent="0.5">
      <c r="B7" s="14" t="s">
        <v>49</v>
      </c>
      <c r="I7" s="28"/>
    </row>
    <row r="8" spans="2:19" ht="15" customHeight="1" x14ac:dyDescent="0.5">
      <c r="B8" s="14" t="s">
        <v>49</v>
      </c>
      <c r="I8" s="28"/>
    </row>
    <row r="9" spans="2:19" ht="15" customHeight="1" x14ac:dyDescent="0.5">
      <c r="B9" s="14" t="s">
        <v>49</v>
      </c>
      <c r="I9" s="28"/>
    </row>
    <row r="10" spans="2:19" ht="15" customHeight="1" x14ac:dyDescent="0.5">
      <c r="B10" s="14" t="s">
        <v>49</v>
      </c>
      <c r="I10" s="28"/>
    </row>
    <row r="11" spans="2:19" ht="15" customHeight="1" x14ac:dyDescent="0.5">
      <c r="B11" s="14" t="s">
        <v>49</v>
      </c>
      <c r="I11" s="28"/>
    </row>
    <row r="12" spans="2:19" ht="15" customHeight="1" x14ac:dyDescent="0.5">
      <c r="B12" s="14" t="s">
        <v>49</v>
      </c>
      <c r="I12" s="28"/>
    </row>
    <row r="13" spans="2:19" ht="15" customHeight="1" x14ac:dyDescent="0.5">
      <c r="B13" s="14" t="s">
        <v>49</v>
      </c>
      <c r="I13" s="28"/>
    </row>
    <row r="14" spans="2:19" ht="15" customHeight="1" x14ac:dyDescent="0.5">
      <c r="B14" s="14" t="s">
        <v>49</v>
      </c>
      <c r="I14" s="28"/>
    </row>
    <row r="15" spans="2:19" ht="15" customHeight="1" x14ac:dyDescent="0.5">
      <c r="B15" s="14" t="s">
        <v>49</v>
      </c>
      <c r="I15" s="28"/>
    </row>
    <row r="16" spans="2:19" ht="15" customHeight="1" x14ac:dyDescent="0.5">
      <c r="B16" s="14" t="s">
        <v>49</v>
      </c>
      <c r="I16" s="28"/>
    </row>
    <row r="17" spans="2:9" ht="15" customHeight="1" x14ac:dyDescent="0.5">
      <c r="B17" s="14" t="s">
        <v>49</v>
      </c>
      <c r="I17" s="28"/>
    </row>
    <row r="18" spans="2:9" ht="15" customHeight="1" x14ac:dyDescent="0.5">
      <c r="B18" s="14" t="s">
        <v>49</v>
      </c>
      <c r="I18" s="28"/>
    </row>
    <row r="19" spans="2:9" ht="15" customHeight="1" x14ac:dyDescent="0.5">
      <c r="B19" s="14" t="s">
        <v>49</v>
      </c>
      <c r="I19" s="28"/>
    </row>
    <row r="20" spans="2:9" ht="15" customHeight="1" x14ac:dyDescent="0.5">
      <c r="B20" s="14" t="s">
        <v>49</v>
      </c>
      <c r="I20" s="28"/>
    </row>
    <row r="21" spans="2:9" ht="15" customHeight="1" x14ac:dyDescent="0.5">
      <c r="B21" s="14" t="s">
        <v>49</v>
      </c>
      <c r="I21" s="28"/>
    </row>
    <row r="22" spans="2:9" ht="15" customHeight="1" x14ac:dyDescent="0.5">
      <c r="B22" s="14" t="s">
        <v>49</v>
      </c>
      <c r="I22" s="28"/>
    </row>
    <row r="23" spans="2:9" ht="15" customHeight="1" x14ac:dyDescent="0.5">
      <c r="B23" s="14" t="s">
        <v>49</v>
      </c>
      <c r="I23" s="28"/>
    </row>
    <row r="24" spans="2:9" x14ac:dyDescent="0.5">
      <c r="I24" s="28"/>
    </row>
    <row r="25" spans="2:9" x14ac:dyDescent="0.5">
      <c r="I25" s="28"/>
    </row>
    <row r="26" spans="2:9" x14ac:dyDescent="0.5">
      <c r="I26" s="28"/>
    </row>
    <row r="27" spans="2:9" x14ac:dyDescent="0.5">
      <c r="I27" s="28"/>
    </row>
    <row r="28" spans="2:9" x14ac:dyDescent="0.5">
      <c r="I28" s="28"/>
    </row>
    <row r="29" spans="2:9" x14ac:dyDescent="0.5">
      <c r="I29" s="28"/>
    </row>
    <row r="30" spans="2:9" x14ac:dyDescent="0.5">
      <c r="I30" s="28"/>
    </row>
    <row r="31" spans="2:9" x14ac:dyDescent="0.5">
      <c r="I31" s="28"/>
    </row>
    <row r="32" spans="2:9" x14ac:dyDescent="0.5">
      <c r="I32" s="28"/>
    </row>
    <row r="33" spans="9:9" x14ac:dyDescent="0.5">
      <c r="I33" s="28"/>
    </row>
    <row r="34" spans="9:9" x14ac:dyDescent="0.5">
      <c r="I34" s="28"/>
    </row>
    <row r="35" spans="9:9" x14ac:dyDescent="0.5">
      <c r="I35" s="28"/>
    </row>
    <row r="36" spans="9:9" x14ac:dyDescent="0.5">
      <c r="I36" s="28"/>
    </row>
    <row r="37" spans="9:9" x14ac:dyDescent="0.5">
      <c r="I37" s="28"/>
    </row>
    <row r="38" spans="9:9" x14ac:dyDescent="0.5">
      <c r="I38" s="2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002"/>
  <sheetViews>
    <sheetView tabSelected="1" workbookViewId="0">
      <selection activeCell="K15" sqref="K15"/>
    </sheetView>
  </sheetViews>
  <sheetFormatPr defaultColWidth="14.41015625" defaultRowHeight="14.35" x14ac:dyDescent="0.5"/>
  <cols>
    <col min="1" max="1" width="6.87890625" style="109" customWidth="1"/>
    <col min="2" max="2" width="24.29296875" style="109" customWidth="1"/>
    <col min="3" max="3" width="15.1171875" style="109" customWidth="1"/>
    <col min="4" max="4" width="5.64453125" style="109" customWidth="1"/>
    <col min="5" max="5" width="15.1171875" style="109" customWidth="1"/>
    <col min="6" max="6" width="5.64453125" style="109" customWidth="1"/>
    <col min="7" max="7" width="15.1171875" style="109" customWidth="1"/>
    <col min="8" max="8" width="5.64453125" style="109" customWidth="1"/>
    <col min="9" max="9" width="15.1171875" style="109" customWidth="1"/>
    <col min="10" max="10" width="5.64453125" style="109" customWidth="1"/>
    <col min="11" max="11" width="15.1171875" style="109" customWidth="1"/>
    <col min="12" max="12" width="5.64453125" style="109" customWidth="1"/>
    <col min="13" max="13" width="15.1171875" style="109" customWidth="1"/>
    <col min="14" max="14" width="5.64453125" style="109" customWidth="1"/>
    <col min="15" max="15" width="17.52734375" style="109" customWidth="1"/>
    <col min="16" max="16" width="5.64453125" style="109" customWidth="1"/>
    <col min="17" max="16384" width="14.41015625" style="109"/>
  </cols>
  <sheetData>
    <row r="1" spans="1:33" ht="29.25" customHeight="1" x14ac:dyDescent="0.5">
      <c r="A1" s="106"/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7"/>
      <c r="N1" s="107"/>
      <c r="O1" s="107"/>
      <c r="P1" s="107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</row>
    <row r="2" spans="1:33" ht="42" customHeight="1" x14ac:dyDescent="0.5">
      <c r="A2" s="110"/>
      <c r="B2" s="111"/>
      <c r="C2" s="117" t="s">
        <v>119</v>
      </c>
      <c r="D2" s="118"/>
      <c r="E2" s="117" t="s">
        <v>120</v>
      </c>
      <c r="F2" s="118"/>
      <c r="G2" s="117" t="s">
        <v>121</v>
      </c>
      <c r="H2" s="118"/>
      <c r="I2" s="117" t="s">
        <v>122</v>
      </c>
      <c r="J2" s="118"/>
      <c r="K2" s="117" t="s">
        <v>123</v>
      </c>
      <c r="L2" s="136"/>
      <c r="M2" s="135" t="s">
        <v>124</v>
      </c>
      <c r="N2" s="135"/>
      <c r="O2" s="135" t="s">
        <v>125</v>
      </c>
      <c r="P2" s="135"/>
      <c r="Q2" s="112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</row>
    <row r="3" spans="1:33" ht="15" x14ac:dyDescent="0.5">
      <c r="A3" s="113"/>
      <c r="B3" s="114" t="s">
        <v>23</v>
      </c>
      <c r="C3" s="121"/>
      <c r="D3" s="119" t="s">
        <v>143</v>
      </c>
      <c r="E3" s="122"/>
      <c r="F3" s="120" t="s">
        <v>143</v>
      </c>
      <c r="G3" s="122"/>
      <c r="H3" s="120" t="s">
        <v>143</v>
      </c>
      <c r="I3" s="122"/>
      <c r="J3" s="120" t="s">
        <v>143</v>
      </c>
      <c r="K3" s="122"/>
      <c r="L3" s="120" t="s">
        <v>143</v>
      </c>
      <c r="M3" s="137">
        <v>5.5</v>
      </c>
      <c r="N3" s="138" t="s">
        <v>143</v>
      </c>
      <c r="O3" s="146">
        <f>MIN(C3,E3,G3,I3,K3,M3)</f>
        <v>5.5</v>
      </c>
      <c r="P3" s="139" t="s">
        <v>143</v>
      </c>
      <c r="Q3" s="112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</row>
    <row r="4" spans="1:33" ht="15" x14ac:dyDescent="0.5">
      <c r="A4" s="113"/>
      <c r="B4" s="114" t="s">
        <v>126</v>
      </c>
      <c r="C4" s="121"/>
      <c r="D4" s="119" t="s">
        <v>143</v>
      </c>
      <c r="E4" s="122"/>
      <c r="F4" s="120" t="s">
        <v>143</v>
      </c>
      <c r="G4" s="122"/>
      <c r="H4" s="120" t="s">
        <v>143</v>
      </c>
      <c r="I4" s="122"/>
      <c r="J4" s="120" t="s">
        <v>143</v>
      </c>
      <c r="K4" s="122"/>
      <c r="L4" s="120" t="s">
        <v>143</v>
      </c>
      <c r="M4" s="122"/>
      <c r="N4" s="130" t="s">
        <v>143</v>
      </c>
      <c r="O4" s="147">
        <f t="shared" ref="O4:O32" si="0">MIN(C4,E4,G4,I4,K4,M4)</f>
        <v>0</v>
      </c>
      <c r="P4" s="140" t="s">
        <v>143</v>
      </c>
      <c r="Q4" s="112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</row>
    <row r="5" spans="1:33" ht="15" x14ac:dyDescent="0.5">
      <c r="A5" s="113"/>
      <c r="B5" s="114" t="s">
        <v>127</v>
      </c>
      <c r="C5" s="121"/>
      <c r="D5" s="119" t="s">
        <v>109</v>
      </c>
      <c r="E5" s="122"/>
      <c r="F5" s="129" t="s">
        <v>109</v>
      </c>
      <c r="G5" s="122"/>
      <c r="H5" s="129" t="s">
        <v>109</v>
      </c>
      <c r="I5" s="122"/>
      <c r="J5" s="129" t="s">
        <v>109</v>
      </c>
      <c r="K5" s="122"/>
      <c r="L5" s="129" t="s">
        <v>109</v>
      </c>
      <c r="M5" s="122"/>
      <c r="N5" s="131" t="s">
        <v>109</v>
      </c>
      <c r="O5" s="147">
        <f t="shared" si="0"/>
        <v>0</v>
      </c>
      <c r="P5" s="139" t="s">
        <v>109</v>
      </c>
      <c r="Q5" s="112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</row>
    <row r="6" spans="1:33" ht="15" x14ac:dyDescent="0.5">
      <c r="A6" s="113"/>
      <c r="B6" s="114" t="s">
        <v>29</v>
      </c>
      <c r="C6" s="121"/>
      <c r="D6" s="119" t="s">
        <v>143</v>
      </c>
      <c r="E6" s="122"/>
      <c r="F6" s="129" t="s">
        <v>143</v>
      </c>
      <c r="G6" s="122"/>
      <c r="H6" s="120" t="s">
        <v>143</v>
      </c>
      <c r="I6" s="122"/>
      <c r="J6" s="120" t="s">
        <v>143</v>
      </c>
      <c r="K6" s="122"/>
      <c r="L6" s="120" t="s">
        <v>143</v>
      </c>
      <c r="M6" s="122"/>
      <c r="N6" s="130" t="s">
        <v>143</v>
      </c>
      <c r="O6" s="147">
        <f t="shared" si="0"/>
        <v>0</v>
      </c>
      <c r="P6" s="140" t="s">
        <v>143</v>
      </c>
      <c r="Q6" s="112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</row>
    <row r="7" spans="1:33" ht="15" x14ac:dyDescent="0.5">
      <c r="A7" s="113"/>
      <c r="B7" s="114" t="s">
        <v>34</v>
      </c>
      <c r="C7" s="121"/>
      <c r="D7" s="119" t="s">
        <v>143</v>
      </c>
      <c r="E7" s="122"/>
      <c r="F7" s="129" t="s">
        <v>143</v>
      </c>
      <c r="G7" s="122"/>
      <c r="H7" s="120" t="s">
        <v>143</v>
      </c>
      <c r="I7" s="122"/>
      <c r="J7" s="120" t="s">
        <v>143</v>
      </c>
      <c r="K7" s="122"/>
      <c r="L7" s="120" t="s">
        <v>143</v>
      </c>
      <c r="M7" s="122"/>
      <c r="N7" s="130" t="s">
        <v>143</v>
      </c>
      <c r="O7" s="147">
        <f t="shared" si="0"/>
        <v>0</v>
      </c>
      <c r="P7" s="140" t="s">
        <v>143</v>
      </c>
      <c r="Q7" s="112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</row>
    <row r="8" spans="1:33" ht="15" x14ac:dyDescent="0.5">
      <c r="A8" s="113"/>
      <c r="B8" s="114" t="s">
        <v>128</v>
      </c>
      <c r="C8" s="121"/>
      <c r="D8" s="119" t="s">
        <v>143</v>
      </c>
      <c r="E8" s="122"/>
      <c r="F8" s="120" t="s">
        <v>143</v>
      </c>
      <c r="G8" s="122"/>
      <c r="H8" s="120" t="s">
        <v>143</v>
      </c>
      <c r="I8" s="122"/>
      <c r="J8" s="120" t="s">
        <v>143</v>
      </c>
      <c r="K8" s="122"/>
      <c r="L8" s="120" t="s">
        <v>143</v>
      </c>
      <c r="M8" s="122">
        <v>25.5</v>
      </c>
      <c r="N8" s="130" t="s">
        <v>143</v>
      </c>
      <c r="O8" s="146">
        <f t="shared" si="0"/>
        <v>25.5</v>
      </c>
      <c r="P8" s="140" t="s">
        <v>143</v>
      </c>
      <c r="Q8" s="112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</row>
    <row r="9" spans="1:33" ht="15" x14ac:dyDescent="0.5">
      <c r="A9" s="113"/>
      <c r="B9" s="114" t="s">
        <v>129</v>
      </c>
      <c r="C9" s="121"/>
      <c r="D9" s="119" t="s">
        <v>143</v>
      </c>
      <c r="E9" s="122"/>
      <c r="F9" s="120" t="s">
        <v>143</v>
      </c>
      <c r="G9" s="122"/>
      <c r="H9" s="120" t="s">
        <v>143</v>
      </c>
      <c r="I9" s="122"/>
      <c r="J9" s="120" t="s">
        <v>143</v>
      </c>
      <c r="K9" s="122"/>
      <c r="L9" s="120" t="s">
        <v>143</v>
      </c>
      <c r="M9" s="122">
        <v>19.899999999999999</v>
      </c>
      <c r="N9" s="130" t="s">
        <v>143</v>
      </c>
      <c r="O9" s="146">
        <f t="shared" si="0"/>
        <v>19.899999999999999</v>
      </c>
      <c r="P9" s="140" t="s">
        <v>143</v>
      </c>
      <c r="Q9" s="112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</row>
    <row r="10" spans="1:33" ht="15" x14ac:dyDescent="0.5">
      <c r="A10" s="113"/>
      <c r="B10" s="114" t="s">
        <v>70</v>
      </c>
      <c r="C10" s="121"/>
      <c r="D10" s="119" t="s">
        <v>143</v>
      </c>
      <c r="E10" s="122"/>
      <c r="F10" s="120" t="s">
        <v>143</v>
      </c>
      <c r="G10" s="122"/>
      <c r="H10" s="120" t="s">
        <v>143</v>
      </c>
      <c r="I10" s="122"/>
      <c r="J10" s="120" t="s">
        <v>143</v>
      </c>
      <c r="K10" s="122"/>
      <c r="L10" s="120" t="s">
        <v>143</v>
      </c>
      <c r="M10" s="122"/>
      <c r="N10" s="130" t="s">
        <v>143</v>
      </c>
      <c r="O10" s="147">
        <f t="shared" si="0"/>
        <v>0</v>
      </c>
      <c r="P10" s="140" t="s">
        <v>143</v>
      </c>
      <c r="Q10" s="112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</row>
    <row r="11" spans="1:33" ht="15" x14ac:dyDescent="0.5">
      <c r="A11" s="113"/>
      <c r="B11" s="114" t="s">
        <v>81</v>
      </c>
      <c r="C11" s="121"/>
      <c r="D11" s="119" t="s">
        <v>109</v>
      </c>
      <c r="E11" s="122"/>
      <c r="F11" s="129" t="s">
        <v>109</v>
      </c>
      <c r="G11" s="122"/>
      <c r="H11" s="129" t="s">
        <v>109</v>
      </c>
      <c r="I11" s="122"/>
      <c r="J11" s="129" t="s">
        <v>109</v>
      </c>
      <c r="K11" s="122"/>
      <c r="L11" s="129" t="s">
        <v>109</v>
      </c>
      <c r="M11" s="122">
        <v>15.14</v>
      </c>
      <c r="N11" s="131" t="s">
        <v>109</v>
      </c>
      <c r="O11" s="146">
        <f t="shared" si="0"/>
        <v>15.14</v>
      </c>
      <c r="P11" s="139" t="s">
        <v>109</v>
      </c>
      <c r="Q11" s="112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</row>
    <row r="12" spans="1:33" ht="15" x14ac:dyDescent="0.5">
      <c r="A12" s="113"/>
      <c r="B12" s="114" t="s">
        <v>130</v>
      </c>
      <c r="C12" s="121"/>
      <c r="D12" s="119" t="s">
        <v>109</v>
      </c>
      <c r="E12" s="122"/>
      <c r="F12" s="129" t="s">
        <v>109</v>
      </c>
      <c r="G12" s="122"/>
      <c r="H12" s="129" t="s">
        <v>109</v>
      </c>
      <c r="I12" s="122"/>
      <c r="J12" s="129" t="s">
        <v>109</v>
      </c>
      <c r="K12" s="122"/>
      <c r="L12" s="129" t="s">
        <v>109</v>
      </c>
      <c r="M12" s="122">
        <v>4.8899999999999997</v>
      </c>
      <c r="N12" s="131" t="s">
        <v>109</v>
      </c>
      <c r="O12" s="146">
        <f t="shared" si="0"/>
        <v>4.8899999999999997</v>
      </c>
      <c r="P12" s="139" t="s">
        <v>109</v>
      </c>
      <c r="Q12" s="112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</row>
    <row r="13" spans="1:33" ht="15" x14ac:dyDescent="0.5">
      <c r="A13" s="113"/>
      <c r="B13" s="114" t="s">
        <v>131</v>
      </c>
      <c r="C13" s="121"/>
      <c r="D13" s="119" t="s">
        <v>109</v>
      </c>
      <c r="E13" s="122"/>
      <c r="F13" s="129" t="s">
        <v>109</v>
      </c>
      <c r="G13" s="122"/>
      <c r="H13" s="129" t="s">
        <v>109</v>
      </c>
      <c r="I13" s="122"/>
      <c r="J13" s="129" t="s">
        <v>109</v>
      </c>
      <c r="K13" s="122"/>
      <c r="L13" s="129" t="s">
        <v>109</v>
      </c>
      <c r="M13" s="122">
        <v>9.5299999999999994</v>
      </c>
      <c r="N13" s="131" t="s">
        <v>109</v>
      </c>
      <c r="O13" s="146">
        <f t="shared" si="0"/>
        <v>9.5299999999999994</v>
      </c>
      <c r="P13" s="139" t="s">
        <v>109</v>
      </c>
      <c r="Q13" s="112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</row>
    <row r="14" spans="1:33" ht="15" x14ac:dyDescent="0.5">
      <c r="A14" s="113"/>
      <c r="B14" s="114" t="s">
        <v>70</v>
      </c>
      <c r="C14" s="121"/>
      <c r="D14" s="119" t="s">
        <v>143</v>
      </c>
      <c r="E14" s="122"/>
      <c r="F14" s="120" t="s">
        <v>143</v>
      </c>
      <c r="G14" s="122"/>
      <c r="H14" s="120" t="s">
        <v>143</v>
      </c>
      <c r="I14" s="122"/>
      <c r="J14" s="120" t="s">
        <v>143</v>
      </c>
      <c r="K14" s="122"/>
      <c r="L14" s="120" t="s">
        <v>143</v>
      </c>
      <c r="M14" s="122"/>
      <c r="N14" s="130" t="s">
        <v>143</v>
      </c>
      <c r="O14" s="147">
        <f t="shared" si="0"/>
        <v>0</v>
      </c>
      <c r="P14" s="140" t="s">
        <v>143</v>
      </c>
      <c r="Q14" s="112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</row>
    <row r="15" spans="1:33" ht="15" x14ac:dyDescent="0.5">
      <c r="A15" s="113"/>
      <c r="B15" s="114" t="s">
        <v>69</v>
      </c>
      <c r="C15" s="121"/>
      <c r="D15" s="119" t="s">
        <v>143</v>
      </c>
      <c r="E15" s="122"/>
      <c r="F15" s="120" t="s">
        <v>143</v>
      </c>
      <c r="G15" s="122"/>
      <c r="H15" s="120" t="s">
        <v>143</v>
      </c>
      <c r="I15" s="122"/>
      <c r="J15" s="120" t="s">
        <v>143</v>
      </c>
      <c r="K15" s="122"/>
      <c r="L15" s="120" t="s">
        <v>143</v>
      </c>
      <c r="M15" s="122"/>
      <c r="N15" s="130" t="s">
        <v>143</v>
      </c>
      <c r="O15" s="147">
        <f t="shared" si="0"/>
        <v>0</v>
      </c>
      <c r="P15" s="140" t="s">
        <v>143</v>
      </c>
      <c r="Q15" s="112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</row>
    <row r="16" spans="1:33" ht="15" x14ac:dyDescent="0.5">
      <c r="A16" s="113"/>
      <c r="B16" s="114" t="s">
        <v>132</v>
      </c>
      <c r="C16" s="121"/>
      <c r="D16" s="119" t="s">
        <v>143</v>
      </c>
      <c r="E16" s="122">
        <v>52.9</v>
      </c>
      <c r="F16" s="120" t="s">
        <v>143</v>
      </c>
      <c r="G16" s="122"/>
      <c r="H16" s="120" t="s">
        <v>143</v>
      </c>
      <c r="I16" s="122"/>
      <c r="J16" s="120" t="s">
        <v>143</v>
      </c>
      <c r="K16" s="122">
        <v>38</v>
      </c>
      <c r="L16" s="120" t="s">
        <v>143</v>
      </c>
      <c r="M16" s="122"/>
      <c r="N16" s="130" t="s">
        <v>143</v>
      </c>
      <c r="O16" s="146">
        <f t="shared" si="0"/>
        <v>38</v>
      </c>
      <c r="P16" s="140" t="s">
        <v>143</v>
      </c>
      <c r="Q16" s="112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</row>
    <row r="17" spans="1:33" ht="15" x14ac:dyDescent="0.5">
      <c r="A17" s="113"/>
      <c r="B17" s="114" t="s">
        <v>133</v>
      </c>
      <c r="C17" s="121"/>
      <c r="D17" s="119" t="s">
        <v>143</v>
      </c>
      <c r="E17" s="122"/>
      <c r="F17" s="120" t="s">
        <v>143</v>
      </c>
      <c r="G17" s="122"/>
      <c r="H17" s="120" t="s">
        <v>143</v>
      </c>
      <c r="I17" s="122"/>
      <c r="J17" s="120" t="s">
        <v>143</v>
      </c>
      <c r="K17" s="122">
        <v>8.44</v>
      </c>
      <c r="L17" s="120" t="s">
        <v>143</v>
      </c>
      <c r="M17" s="122"/>
      <c r="N17" s="130" t="s">
        <v>143</v>
      </c>
      <c r="O17" s="146">
        <f t="shared" si="0"/>
        <v>8.44</v>
      </c>
      <c r="P17" s="140" t="s">
        <v>143</v>
      </c>
      <c r="Q17" s="112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</row>
    <row r="18" spans="1:33" ht="15" x14ac:dyDescent="0.5">
      <c r="A18" s="113"/>
      <c r="B18" s="114" t="s">
        <v>79</v>
      </c>
      <c r="C18" s="121"/>
      <c r="D18" s="119" t="s">
        <v>143</v>
      </c>
      <c r="E18" s="122"/>
      <c r="F18" s="120" t="s">
        <v>143</v>
      </c>
      <c r="G18" s="122"/>
      <c r="H18" s="120" t="s">
        <v>143</v>
      </c>
      <c r="I18" s="122"/>
      <c r="J18" s="120" t="s">
        <v>143</v>
      </c>
      <c r="K18" s="122"/>
      <c r="L18" s="120" t="s">
        <v>143</v>
      </c>
      <c r="M18" s="122"/>
      <c r="N18" s="130" t="s">
        <v>143</v>
      </c>
      <c r="O18" s="147">
        <f t="shared" si="0"/>
        <v>0</v>
      </c>
      <c r="P18" s="140" t="s">
        <v>143</v>
      </c>
      <c r="Q18" s="112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</row>
    <row r="19" spans="1:33" ht="15" x14ac:dyDescent="0.5">
      <c r="A19" s="113"/>
      <c r="B19" s="114" t="s">
        <v>80</v>
      </c>
      <c r="C19" s="121"/>
      <c r="D19" s="119" t="s">
        <v>143</v>
      </c>
      <c r="E19" s="122"/>
      <c r="F19" s="120" t="s">
        <v>143</v>
      </c>
      <c r="G19" s="122"/>
      <c r="H19" s="120" t="s">
        <v>143</v>
      </c>
      <c r="I19" s="122"/>
      <c r="J19" s="120" t="s">
        <v>143</v>
      </c>
      <c r="K19" s="122"/>
      <c r="L19" s="120" t="s">
        <v>143</v>
      </c>
      <c r="M19" s="122"/>
      <c r="N19" s="130" t="s">
        <v>143</v>
      </c>
      <c r="O19" s="147">
        <f t="shared" si="0"/>
        <v>0</v>
      </c>
      <c r="P19" s="140" t="s">
        <v>143</v>
      </c>
      <c r="Q19" s="112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</row>
    <row r="20" spans="1:33" ht="15" x14ac:dyDescent="0.5">
      <c r="A20" s="113"/>
      <c r="B20" s="114" t="s">
        <v>134</v>
      </c>
      <c r="C20" s="121"/>
      <c r="D20" s="124" t="s">
        <v>143</v>
      </c>
      <c r="E20" s="122"/>
      <c r="F20" s="125" t="s">
        <v>143</v>
      </c>
      <c r="G20" s="122"/>
      <c r="H20" s="125" t="s">
        <v>143</v>
      </c>
      <c r="I20" s="122"/>
      <c r="J20" s="125" t="s">
        <v>143</v>
      </c>
      <c r="K20" s="122">
        <v>3.95</v>
      </c>
      <c r="L20" s="125" t="s">
        <v>143</v>
      </c>
      <c r="M20" s="122">
        <v>9.99</v>
      </c>
      <c r="N20" s="132" t="s">
        <v>143</v>
      </c>
      <c r="O20" s="146">
        <f t="shared" si="0"/>
        <v>3.95</v>
      </c>
      <c r="P20" s="141" t="s">
        <v>143</v>
      </c>
      <c r="Q20" s="112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</row>
    <row r="21" spans="1:33" ht="15" x14ac:dyDescent="0.5">
      <c r="A21" s="113"/>
      <c r="B21" s="115" t="s">
        <v>135</v>
      </c>
      <c r="C21" s="123"/>
      <c r="D21" s="126" t="s">
        <v>143</v>
      </c>
      <c r="E21" s="123"/>
      <c r="F21" s="128" t="s">
        <v>143</v>
      </c>
      <c r="G21" s="123"/>
      <c r="H21" s="128" t="s">
        <v>143</v>
      </c>
      <c r="I21" s="123"/>
      <c r="J21" s="128" t="s">
        <v>143</v>
      </c>
      <c r="K21" s="123">
        <v>1.1100000000000001</v>
      </c>
      <c r="L21" s="128" t="s">
        <v>143</v>
      </c>
      <c r="M21" s="123"/>
      <c r="N21" s="133" t="s">
        <v>143</v>
      </c>
      <c r="O21" s="144">
        <f t="shared" si="0"/>
        <v>1.1100000000000001</v>
      </c>
      <c r="P21" s="142" t="s">
        <v>143</v>
      </c>
      <c r="Q21" s="112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</row>
    <row r="22" spans="1:33" ht="15" x14ac:dyDescent="0.5">
      <c r="A22" s="113"/>
      <c r="B22" s="115" t="s">
        <v>136</v>
      </c>
      <c r="C22" s="123"/>
      <c r="D22" s="127" t="s">
        <v>143</v>
      </c>
      <c r="E22" s="123"/>
      <c r="F22" s="128" t="s">
        <v>143</v>
      </c>
      <c r="G22" s="123"/>
      <c r="H22" s="128" t="s">
        <v>143</v>
      </c>
      <c r="I22" s="123"/>
      <c r="J22" s="128" t="s">
        <v>143</v>
      </c>
      <c r="K22" s="123">
        <v>1.59</v>
      </c>
      <c r="L22" s="128" t="s">
        <v>143</v>
      </c>
      <c r="M22" s="123"/>
      <c r="N22" s="133" t="s">
        <v>143</v>
      </c>
      <c r="O22" s="145">
        <f t="shared" si="0"/>
        <v>1.59</v>
      </c>
      <c r="P22" s="142" t="s">
        <v>143</v>
      </c>
      <c r="Q22" s="112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</row>
    <row r="23" spans="1:33" ht="15" x14ac:dyDescent="0.5">
      <c r="A23" s="113"/>
      <c r="B23" s="115" t="s">
        <v>137</v>
      </c>
      <c r="C23" s="123"/>
      <c r="D23" s="127" t="s">
        <v>143</v>
      </c>
      <c r="E23" s="123"/>
      <c r="F23" s="128" t="s">
        <v>143</v>
      </c>
      <c r="G23" s="123"/>
      <c r="H23" s="128" t="s">
        <v>143</v>
      </c>
      <c r="I23" s="123"/>
      <c r="J23" s="128" t="s">
        <v>143</v>
      </c>
      <c r="K23" s="123">
        <v>1.91</v>
      </c>
      <c r="L23" s="128" t="s">
        <v>143</v>
      </c>
      <c r="M23" s="123"/>
      <c r="N23" s="133" t="s">
        <v>143</v>
      </c>
      <c r="O23" s="145">
        <f t="shared" si="0"/>
        <v>1.91</v>
      </c>
      <c r="P23" s="142" t="s">
        <v>143</v>
      </c>
      <c r="Q23" s="112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</row>
    <row r="24" spans="1:33" ht="15" x14ac:dyDescent="0.5">
      <c r="A24" s="113"/>
      <c r="B24" s="115" t="s">
        <v>86</v>
      </c>
      <c r="C24" s="123"/>
      <c r="D24" s="127" t="s">
        <v>143</v>
      </c>
      <c r="E24" s="123"/>
      <c r="F24" s="126" t="s">
        <v>143</v>
      </c>
      <c r="G24" s="123"/>
      <c r="H24" s="126" t="s">
        <v>143</v>
      </c>
      <c r="I24" s="123"/>
      <c r="J24" s="126" t="s">
        <v>143</v>
      </c>
      <c r="K24" s="123">
        <v>2.69</v>
      </c>
      <c r="L24" s="126" t="s">
        <v>143</v>
      </c>
      <c r="M24" s="123"/>
      <c r="N24" s="134" t="s">
        <v>143</v>
      </c>
      <c r="O24" s="145">
        <f t="shared" si="0"/>
        <v>2.69</v>
      </c>
      <c r="P24" s="143" t="s">
        <v>143</v>
      </c>
      <c r="Q24" s="112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</row>
    <row r="25" spans="1:33" ht="15" x14ac:dyDescent="0.5">
      <c r="A25" s="113"/>
      <c r="B25" s="114" t="s">
        <v>138</v>
      </c>
      <c r="C25" s="121"/>
      <c r="D25" s="119" t="s">
        <v>144</v>
      </c>
      <c r="E25" s="122"/>
      <c r="F25" s="129" t="s">
        <v>144</v>
      </c>
      <c r="G25" s="122"/>
      <c r="H25" s="129" t="s">
        <v>144</v>
      </c>
      <c r="I25" s="122"/>
      <c r="J25" s="129" t="s">
        <v>144</v>
      </c>
      <c r="K25" s="122"/>
      <c r="L25" s="129" t="s">
        <v>144</v>
      </c>
      <c r="M25" s="122"/>
      <c r="N25" s="131" t="s">
        <v>144</v>
      </c>
      <c r="O25" s="147">
        <f t="shared" si="0"/>
        <v>0</v>
      </c>
      <c r="P25" s="139" t="s">
        <v>144</v>
      </c>
      <c r="Q25" s="112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</row>
    <row r="26" spans="1:33" ht="15" x14ac:dyDescent="0.5">
      <c r="A26" s="113"/>
      <c r="B26" s="114" t="s">
        <v>36</v>
      </c>
      <c r="C26" s="121"/>
      <c r="D26" s="119" t="s">
        <v>143</v>
      </c>
      <c r="E26" s="122"/>
      <c r="F26" s="120" t="s">
        <v>143</v>
      </c>
      <c r="G26" s="122"/>
      <c r="H26" s="120" t="s">
        <v>143</v>
      </c>
      <c r="I26" s="122"/>
      <c r="J26" s="120" t="s">
        <v>143</v>
      </c>
      <c r="K26" s="122">
        <v>5.39</v>
      </c>
      <c r="L26" s="120" t="s">
        <v>143</v>
      </c>
      <c r="M26" s="122"/>
      <c r="N26" s="130" t="s">
        <v>143</v>
      </c>
      <c r="O26" s="146">
        <f t="shared" si="0"/>
        <v>5.39</v>
      </c>
      <c r="P26" s="140" t="s">
        <v>143</v>
      </c>
      <c r="Q26" s="112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</row>
    <row r="27" spans="1:33" ht="15" x14ac:dyDescent="0.5">
      <c r="A27" s="113"/>
      <c r="B27" s="114" t="s">
        <v>35</v>
      </c>
      <c r="C27" s="121"/>
      <c r="D27" s="119" t="s">
        <v>143</v>
      </c>
      <c r="E27" s="122"/>
      <c r="F27" s="120" t="s">
        <v>143</v>
      </c>
      <c r="G27" s="122"/>
      <c r="H27" s="120" t="s">
        <v>143</v>
      </c>
      <c r="I27" s="122"/>
      <c r="J27" s="120" t="s">
        <v>143</v>
      </c>
      <c r="K27" s="122"/>
      <c r="L27" s="120" t="s">
        <v>143</v>
      </c>
      <c r="M27" s="122"/>
      <c r="N27" s="130" t="s">
        <v>143</v>
      </c>
      <c r="O27" s="147">
        <f t="shared" si="0"/>
        <v>0</v>
      </c>
      <c r="P27" s="140" t="s">
        <v>143</v>
      </c>
      <c r="Q27" s="112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</row>
    <row r="28" spans="1:33" ht="15" x14ac:dyDescent="0.5">
      <c r="A28" s="113"/>
      <c r="B28" s="114" t="s">
        <v>139</v>
      </c>
      <c r="C28" s="121"/>
      <c r="D28" s="119" t="s">
        <v>143</v>
      </c>
      <c r="E28" s="122"/>
      <c r="F28" s="120" t="s">
        <v>143</v>
      </c>
      <c r="G28" s="122"/>
      <c r="H28" s="120" t="s">
        <v>143</v>
      </c>
      <c r="I28" s="122"/>
      <c r="J28" s="120" t="s">
        <v>143</v>
      </c>
      <c r="K28" s="122"/>
      <c r="L28" s="120" t="s">
        <v>143</v>
      </c>
      <c r="M28" s="122">
        <v>13.5</v>
      </c>
      <c r="N28" s="130" t="s">
        <v>143</v>
      </c>
      <c r="O28" s="146">
        <f t="shared" si="0"/>
        <v>13.5</v>
      </c>
      <c r="P28" s="140" t="s">
        <v>143</v>
      </c>
      <c r="Q28" s="112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</row>
    <row r="29" spans="1:33" ht="15" x14ac:dyDescent="0.5">
      <c r="A29" s="113"/>
      <c r="B29" s="114" t="s">
        <v>140</v>
      </c>
      <c r="C29" s="121"/>
      <c r="D29" s="119" t="s">
        <v>143</v>
      </c>
      <c r="E29" s="122">
        <v>40</v>
      </c>
      <c r="F29" s="120" t="s">
        <v>143</v>
      </c>
      <c r="G29" s="122"/>
      <c r="H29" s="120" t="s">
        <v>143</v>
      </c>
      <c r="I29" s="122"/>
      <c r="J29" s="120" t="s">
        <v>143</v>
      </c>
      <c r="K29" s="122">
        <v>19</v>
      </c>
      <c r="L29" s="120" t="s">
        <v>143</v>
      </c>
      <c r="M29" s="122"/>
      <c r="N29" s="130" t="s">
        <v>143</v>
      </c>
      <c r="O29" s="146">
        <f t="shared" si="0"/>
        <v>19</v>
      </c>
      <c r="P29" s="140" t="s">
        <v>143</v>
      </c>
      <c r="Q29" s="112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</row>
    <row r="30" spans="1:33" ht="15" x14ac:dyDescent="0.5">
      <c r="A30" s="113"/>
      <c r="B30" s="114" t="s">
        <v>141</v>
      </c>
      <c r="C30" s="121"/>
      <c r="D30" s="119" t="s">
        <v>143</v>
      </c>
      <c r="E30" s="122">
        <v>19.899999999999999</v>
      </c>
      <c r="F30" s="120" t="s">
        <v>143</v>
      </c>
      <c r="G30" s="122"/>
      <c r="H30" s="120" t="s">
        <v>143</v>
      </c>
      <c r="I30" s="122"/>
      <c r="J30" s="120" t="s">
        <v>143</v>
      </c>
      <c r="K30" s="122"/>
      <c r="L30" s="120" t="s">
        <v>143</v>
      </c>
      <c r="M30" s="122"/>
      <c r="N30" s="130" t="s">
        <v>143</v>
      </c>
      <c r="O30" s="146">
        <f t="shared" si="0"/>
        <v>19.899999999999999</v>
      </c>
      <c r="P30" s="140" t="s">
        <v>143</v>
      </c>
      <c r="Q30" s="112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</row>
    <row r="31" spans="1:33" ht="15" x14ac:dyDescent="0.5">
      <c r="A31" s="113"/>
      <c r="B31" s="114" t="s">
        <v>24</v>
      </c>
      <c r="C31" s="121"/>
      <c r="D31" s="119" t="s">
        <v>143</v>
      </c>
      <c r="E31" s="122">
        <v>19.899999999999999</v>
      </c>
      <c r="F31" s="120" t="s">
        <v>143</v>
      </c>
      <c r="G31" s="122"/>
      <c r="H31" s="120" t="s">
        <v>143</v>
      </c>
      <c r="I31" s="122"/>
      <c r="J31" s="120" t="s">
        <v>143</v>
      </c>
      <c r="K31" s="122"/>
      <c r="L31" s="120" t="s">
        <v>143</v>
      </c>
      <c r="M31" s="122">
        <v>24.9</v>
      </c>
      <c r="N31" s="130" t="s">
        <v>143</v>
      </c>
      <c r="O31" s="146">
        <f t="shared" si="0"/>
        <v>19.899999999999999</v>
      </c>
      <c r="P31" s="140" t="s">
        <v>143</v>
      </c>
      <c r="Q31" s="112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</row>
    <row r="32" spans="1:33" ht="15" x14ac:dyDescent="0.5">
      <c r="A32" s="113"/>
      <c r="B32" s="114" t="s">
        <v>142</v>
      </c>
      <c r="C32" s="121"/>
      <c r="D32" s="119" t="s">
        <v>143</v>
      </c>
      <c r="E32" s="122"/>
      <c r="F32" s="120" t="s">
        <v>143</v>
      </c>
      <c r="G32" s="122"/>
      <c r="H32" s="120" t="s">
        <v>143</v>
      </c>
      <c r="I32" s="122"/>
      <c r="J32" s="120" t="s">
        <v>143</v>
      </c>
      <c r="K32" s="122">
        <v>0.97</v>
      </c>
      <c r="L32" s="120" t="s">
        <v>143</v>
      </c>
      <c r="M32" s="122"/>
      <c r="N32" s="130" t="s">
        <v>143</v>
      </c>
      <c r="O32" s="146">
        <f t="shared" si="0"/>
        <v>0.97</v>
      </c>
      <c r="P32" s="140" t="s">
        <v>143</v>
      </c>
      <c r="Q32" s="112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</row>
    <row r="33" spans="1:33" x14ac:dyDescent="0.5">
      <c r="A33" s="10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</row>
    <row r="34" spans="1:33" x14ac:dyDescent="0.5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</row>
    <row r="35" spans="1:33" x14ac:dyDescent="0.5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</row>
    <row r="36" spans="1:33" x14ac:dyDescent="0.5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</row>
    <row r="37" spans="1:33" x14ac:dyDescent="0.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</row>
    <row r="38" spans="1:33" x14ac:dyDescent="0.5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</row>
    <row r="39" spans="1:33" x14ac:dyDescent="0.5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</row>
    <row r="40" spans="1:33" x14ac:dyDescent="0.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</row>
    <row r="41" spans="1:33" x14ac:dyDescent="0.5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</row>
    <row r="42" spans="1:33" x14ac:dyDescent="0.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</row>
    <row r="43" spans="1:33" x14ac:dyDescent="0.5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</row>
    <row r="44" spans="1:33" x14ac:dyDescent="0.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</row>
    <row r="45" spans="1:33" x14ac:dyDescent="0.5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</row>
    <row r="46" spans="1:33" x14ac:dyDescent="0.5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</row>
    <row r="47" spans="1:33" x14ac:dyDescent="0.5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</row>
    <row r="48" spans="1:33" x14ac:dyDescent="0.5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</row>
    <row r="49" spans="1:33" x14ac:dyDescent="0.5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</row>
    <row r="50" spans="1:33" x14ac:dyDescent="0.5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</row>
    <row r="51" spans="1:33" x14ac:dyDescent="0.5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</row>
    <row r="52" spans="1:33" x14ac:dyDescent="0.5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</row>
    <row r="53" spans="1:33" x14ac:dyDescent="0.5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</row>
    <row r="54" spans="1:33" x14ac:dyDescent="0.5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</row>
    <row r="55" spans="1:33" x14ac:dyDescent="0.5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</row>
    <row r="56" spans="1:33" x14ac:dyDescent="0.5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</row>
    <row r="57" spans="1:33" x14ac:dyDescent="0.5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</row>
    <row r="58" spans="1:33" x14ac:dyDescent="0.5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</row>
    <row r="59" spans="1:33" x14ac:dyDescent="0.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</row>
    <row r="60" spans="1:33" x14ac:dyDescent="0.5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</row>
    <row r="61" spans="1:33" x14ac:dyDescent="0.5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</row>
    <row r="62" spans="1:33" x14ac:dyDescent="0.5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</row>
    <row r="63" spans="1:33" x14ac:dyDescent="0.5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</row>
    <row r="64" spans="1:33" x14ac:dyDescent="0.5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</row>
    <row r="65" spans="1:33" x14ac:dyDescent="0.5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</row>
    <row r="66" spans="1:33" x14ac:dyDescent="0.5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</row>
    <row r="67" spans="1:33" x14ac:dyDescent="0.5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</row>
    <row r="68" spans="1:33" x14ac:dyDescent="0.5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</row>
    <row r="69" spans="1:33" x14ac:dyDescent="0.5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</row>
    <row r="70" spans="1:33" x14ac:dyDescent="0.5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</row>
    <row r="71" spans="1:33" x14ac:dyDescent="0.5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</row>
    <row r="72" spans="1:33" x14ac:dyDescent="0.5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</row>
    <row r="73" spans="1:33" x14ac:dyDescent="0.5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</row>
    <row r="74" spans="1:33" x14ac:dyDescent="0.5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</row>
    <row r="75" spans="1:33" x14ac:dyDescent="0.5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</row>
    <row r="76" spans="1:33" x14ac:dyDescent="0.5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</row>
    <row r="77" spans="1:33" x14ac:dyDescent="0.5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</row>
    <row r="78" spans="1:33" x14ac:dyDescent="0.5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</row>
    <row r="79" spans="1:33" x14ac:dyDescent="0.5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</row>
    <row r="80" spans="1:33" x14ac:dyDescent="0.5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</row>
    <row r="81" spans="1:33" x14ac:dyDescent="0.5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</row>
    <row r="82" spans="1:33" x14ac:dyDescent="0.5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</row>
    <row r="83" spans="1:33" x14ac:dyDescent="0.5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</row>
    <row r="84" spans="1:33" x14ac:dyDescent="0.5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</row>
    <row r="85" spans="1:33" x14ac:dyDescent="0.5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</row>
    <row r="86" spans="1:33" x14ac:dyDescent="0.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</row>
    <row r="87" spans="1:33" x14ac:dyDescent="0.5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</row>
    <row r="88" spans="1:33" x14ac:dyDescent="0.5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</row>
    <row r="89" spans="1:33" x14ac:dyDescent="0.5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</row>
    <row r="90" spans="1:33" x14ac:dyDescent="0.5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</row>
    <row r="91" spans="1:33" x14ac:dyDescent="0.5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</row>
    <row r="92" spans="1:33" x14ac:dyDescent="0.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</row>
    <row r="93" spans="1:33" x14ac:dyDescent="0.5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</row>
    <row r="94" spans="1:33" x14ac:dyDescent="0.5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</row>
    <row r="95" spans="1:33" x14ac:dyDescent="0.5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</row>
    <row r="96" spans="1:33" x14ac:dyDescent="0.5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</row>
    <row r="97" spans="1:33" x14ac:dyDescent="0.5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</row>
    <row r="98" spans="1:33" x14ac:dyDescent="0.5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</row>
    <row r="99" spans="1:33" x14ac:dyDescent="0.5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</row>
    <row r="100" spans="1:33" x14ac:dyDescent="0.5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</row>
    <row r="101" spans="1:33" x14ac:dyDescent="0.5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</row>
    <row r="102" spans="1:33" x14ac:dyDescent="0.5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</row>
    <row r="103" spans="1:33" x14ac:dyDescent="0.5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</row>
    <row r="104" spans="1:33" x14ac:dyDescent="0.5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</row>
    <row r="105" spans="1:33" x14ac:dyDescent="0.5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</row>
    <row r="106" spans="1:33" x14ac:dyDescent="0.5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</row>
    <row r="107" spans="1:33" x14ac:dyDescent="0.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</row>
    <row r="108" spans="1:33" x14ac:dyDescent="0.5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</row>
    <row r="109" spans="1:33" x14ac:dyDescent="0.5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</row>
    <row r="110" spans="1:33" x14ac:dyDescent="0.5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</row>
    <row r="111" spans="1:33" x14ac:dyDescent="0.5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</row>
    <row r="112" spans="1:33" x14ac:dyDescent="0.5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</row>
    <row r="113" spans="1:33" x14ac:dyDescent="0.5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</row>
    <row r="114" spans="1:33" x14ac:dyDescent="0.5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</row>
    <row r="115" spans="1:33" x14ac:dyDescent="0.5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</row>
    <row r="116" spans="1:33" x14ac:dyDescent="0.5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</row>
    <row r="117" spans="1:33" x14ac:dyDescent="0.5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</row>
    <row r="118" spans="1:33" x14ac:dyDescent="0.5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</row>
    <row r="119" spans="1:33" x14ac:dyDescent="0.5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</row>
    <row r="120" spans="1:33" x14ac:dyDescent="0.5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</row>
    <row r="121" spans="1:33" x14ac:dyDescent="0.5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</row>
    <row r="122" spans="1:33" x14ac:dyDescent="0.5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</row>
    <row r="123" spans="1:33" x14ac:dyDescent="0.5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</row>
    <row r="124" spans="1:33" x14ac:dyDescent="0.5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</row>
    <row r="125" spans="1:33" x14ac:dyDescent="0.5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</row>
    <row r="126" spans="1:33" x14ac:dyDescent="0.5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</row>
    <row r="127" spans="1:33" x14ac:dyDescent="0.5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</row>
    <row r="128" spans="1:33" x14ac:dyDescent="0.5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</row>
    <row r="129" spans="1:33" x14ac:dyDescent="0.5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</row>
    <row r="130" spans="1:33" x14ac:dyDescent="0.5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</row>
    <row r="131" spans="1:33" x14ac:dyDescent="0.5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</row>
    <row r="132" spans="1:33" x14ac:dyDescent="0.5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</row>
    <row r="133" spans="1:33" x14ac:dyDescent="0.5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</row>
    <row r="134" spans="1:33" x14ac:dyDescent="0.5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</row>
    <row r="135" spans="1:33" x14ac:dyDescent="0.5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</row>
    <row r="136" spans="1:33" x14ac:dyDescent="0.5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</row>
    <row r="137" spans="1:33" x14ac:dyDescent="0.5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</row>
    <row r="138" spans="1:33" x14ac:dyDescent="0.5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</row>
    <row r="139" spans="1:33" x14ac:dyDescent="0.5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</row>
    <row r="140" spans="1:33" x14ac:dyDescent="0.5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</row>
    <row r="141" spans="1:33" x14ac:dyDescent="0.5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</row>
    <row r="142" spans="1:33" x14ac:dyDescent="0.5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</row>
    <row r="143" spans="1:33" x14ac:dyDescent="0.5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</row>
    <row r="144" spans="1:33" x14ac:dyDescent="0.5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</row>
    <row r="145" spans="1:33" x14ac:dyDescent="0.5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</row>
    <row r="146" spans="1:33" x14ac:dyDescent="0.5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</row>
    <row r="147" spans="1:33" x14ac:dyDescent="0.5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</row>
    <row r="148" spans="1:33" x14ac:dyDescent="0.5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</row>
    <row r="149" spans="1:33" x14ac:dyDescent="0.5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</row>
    <row r="150" spans="1:33" x14ac:dyDescent="0.5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</row>
    <row r="151" spans="1:33" x14ac:dyDescent="0.5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</row>
    <row r="152" spans="1:33" x14ac:dyDescent="0.5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</row>
    <row r="153" spans="1:33" x14ac:dyDescent="0.5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</row>
    <row r="154" spans="1:33" x14ac:dyDescent="0.5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</row>
    <row r="155" spans="1:33" x14ac:dyDescent="0.5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</row>
    <row r="156" spans="1:33" x14ac:dyDescent="0.5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</row>
    <row r="157" spans="1:33" x14ac:dyDescent="0.5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</row>
    <row r="158" spans="1:33" x14ac:dyDescent="0.5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</row>
    <row r="159" spans="1:33" x14ac:dyDescent="0.5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</row>
    <row r="160" spans="1:33" x14ac:dyDescent="0.5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</row>
    <row r="161" spans="1:33" x14ac:dyDescent="0.5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</row>
    <row r="162" spans="1:33" x14ac:dyDescent="0.5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</row>
    <row r="163" spans="1:33" x14ac:dyDescent="0.5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</row>
    <row r="164" spans="1:33" x14ac:dyDescent="0.5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</row>
    <row r="165" spans="1:33" x14ac:dyDescent="0.5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</row>
    <row r="166" spans="1:33" x14ac:dyDescent="0.5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</row>
    <row r="167" spans="1:33" x14ac:dyDescent="0.5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</row>
    <row r="168" spans="1:33" x14ac:dyDescent="0.5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</row>
    <row r="169" spans="1:33" x14ac:dyDescent="0.5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</row>
    <row r="170" spans="1:33" x14ac:dyDescent="0.5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</row>
    <row r="171" spans="1:33" x14ac:dyDescent="0.5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</row>
    <row r="172" spans="1:33" x14ac:dyDescent="0.5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</row>
    <row r="173" spans="1:33" x14ac:dyDescent="0.5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</row>
    <row r="174" spans="1:33" x14ac:dyDescent="0.5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</row>
    <row r="175" spans="1:33" x14ac:dyDescent="0.5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</row>
    <row r="176" spans="1:33" x14ac:dyDescent="0.5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</row>
    <row r="177" spans="1:33" x14ac:dyDescent="0.5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</row>
    <row r="178" spans="1:33" x14ac:dyDescent="0.5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</row>
    <row r="179" spans="1:33" x14ac:dyDescent="0.5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</row>
    <row r="180" spans="1:33" x14ac:dyDescent="0.5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</row>
    <row r="181" spans="1:33" x14ac:dyDescent="0.5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</row>
    <row r="182" spans="1:33" x14ac:dyDescent="0.5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</row>
    <row r="183" spans="1:33" x14ac:dyDescent="0.5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</row>
    <row r="184" spans="1:33" x14ac:dyDescent="0.5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</row>
    <row r="185" spans="1:33" x14ac:dyDescent="0.5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</row>
    <row r="186" spans="1:33" x14ac:dyDescent="0.5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</row>
    <row r="187" spans="1:33" x14ac:dyDescent="0.5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</row>
    <row r="188" spans="1:33" x14ac:dyDescent="0.5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</row>
    <row r="189" spans="1:33" x14ac:dyDescent="0.5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</row>
    <row r="190" spans="1:33" x14ac:dyDescent="0.5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</row>
    <row r="191" spans="1:33" x14ac:dyDescent="0.5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</row>
    <row r="192" spans="1:33" x14ac:dyDescent="0.5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</row>
    <row r="193" spans="1:33" x14ac:dyDescent="0.5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</row>
    <row r="194" spans="1:33" x14ac:dyDescent="0.5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</row>
    <row r="195" spans="1:33" x14ac:dyDescent="0.5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</row>
    <row r="196" spans="1:33" x14ac:dyDescent="0.5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</row>
    <row r="197" spans="1:33" x14ac:dyDescent="0.5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</row>
    <row r="198" spans="1:33" x14ac:dyDescent="0.5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</row>
    <row r="199" spans="1:33" x14ac:dyDescent="0.5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</row>
    <row r="200" spans="1:33" x14ac:dyDescent="0.5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</row>
    <row r="201" spans="1:33" x14ac:dyDescent="0.5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</row>
    <row r="202" spans="1:33" x14ac:dyDescent="0.5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</row>
    <row r="203" spans="1:33" x14ac:dyDescent="0.5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</row>
    <row r="204" spans="1:33" x14ac:dyDescent="0.5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</row>
    <row r="205" spans="1:33" x14ac:dyDescent="0.5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</row>
    <row r="206" spans="1:33" x14ac:dyDescent="0.5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</row>
    <row r="207" spans="1:33" x14ac:dyDescent="0.5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</row>
    <row r="208" spans="1:33" x14ac:dyDescent="0.5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</row>
    <row r="209" spans="1:33" x14ac:dyDescent="0.5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</row>
    <row r="210" spans="1:33" x14ac:dyDescent="0.5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</row>
    <row r="211" spans="1:33" x14ac:dyDescent="0.5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</row>
    <row r="212" spans="1:33" x14ac:dyDescent="0.5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</row>
    <row r="213" spans="1:33" x14ac:dyDescent="0.5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</row>
    <row r="214" spans="1:33" x14ac:dyDescent="0.5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</row>
    <row r="215" spans="1:33" x14ac:dyDescent="0.5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</row>
    <row r="216" spans="1:33" x14ac:dyDescent="0.5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</row>
    <row r="217" spans="1:33" x14ac:dyDescent="0.5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</row>
    <row r="218" spans="1:33" x14ac:dyDescent="0.5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</row>
    <row r="219" spans="1:33" x14ac:dyDescent="0.5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</row>
    <row r="220" spans="1:33" x14ac:dyDescent="0.5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</row>
    <row r="221" spans="1:33" x14ac:dyDescent="0.5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</row>
    <row r="222" spans="1:33" x14ac:dyDescent="0.5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</row>
    <row r="223" spans="1:33" x14ac:dyDescent="0.5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</row>
    <row r="224" spans="1:33" x14ac:dyDescent="0.5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</row>
    <row r="225" spans="1:33" x14ac:dyDescent="0.5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</row>
    <row r="226" spans="1:33" x14ac:dyDescent="0.5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</row>
    <row r="227" spans="1:33" x14ac:dyDescent="0.5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6"/>
    </row>
    <row r="228" spans="1:33" x14ac:dyDescent="0.5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</row>
    <row r="229" spans="1:33" x14ac:dyDescent="0.5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</row>
    <row r="230" spans="1:33" x14ac:dyDescent="0.5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</row>
    <row r="231" spans="1:33" x14ac:dyDescent="0.5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</row>
    <row r="232" spans="1:33" x14ac:dyDescent="0.5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</row>
    <row r="233" spans="1:33" x14ac:dyDescent="0.5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</row>
    <row r="234" spans="1:33" x14ac:dyDescent="0.5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</row>
    <row r="235" spans="1:33" x14ac:dyDescent="0.5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</row>
    <row r="236" spans="1:33" x14ac:dyDescent="0.5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</row>
    <row r="237" spans="1:33" x14ac:dyDescent="0.5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</row>
    <row r="238" spans="1:33" x14ac:dyDescent="0.5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</row>
    <row r="239" spans="1:33" x14ac:dyDescent="0.5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</row>
    <row r="240" spans="1:33" x14ac:dyDescent="0.5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</row>
    <row r="241" spans="1:33" x14ac:dyDescent="0.5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</row>
    <row r="242" spans="1:33" x14ac:dyDescent="0.5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</row>
    <row r="243" spans="1:33" x14ac:dyDescent="0.5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</row>
    <row r="244" spans="1:33" x14ac:dyDescent="0.5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</row>
    <row r="245" spans="1:33" x14ac:dyDescent="0.5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</row>
    <row r="246" spans="1:33" x14ac:dyDescent="0.5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</row>
    <row r="247" spans="1:33" x14ac:dyDescent="0.5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</row>
    <row r="248" spans="1:33" x14ac:dyDescent="0.5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</row>
    <row r="249" spans="1:33" x14ac:dyDescent="0.5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</row>
    <row r="250" spans="1:33" x14ac:dyDescent="0.5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</row>
    <row r="251" spans="1:33" x14ac:dyDescent="0.5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</row>
    <row r="252" spans="1:33" x14ac:dyDescent="0.5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</row>
    <row r="253" spans="1:33" x14ac:dyDescent="0.5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</row>
    <row r="254" spans="1:33" x14ac:dyDescent="0.5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</row>
    <row r="255" spans="1:33" x14ac:dyDescent="0.5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</row>
    <row r="256" spans="1:33" x14ac:dyDescent="0.5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</row>
    <row r="257" spans="1:33" x14ac:dyDescent="0.5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</row>
    <row r="258" spans="1:33" x14ac:dyDescent="0.5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</row>
    <row r="259" spans="1:33" x14ac:dyDescent="0.5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</row>
    <row r="260" spans="1:33" x14ac:dyDescent="0.5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</row>
    <row r="261" spans="1:33" x14ac:dyDescent="0.5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</row>
    <row r="262" spans="1:33" x14ac:dyDescent="0.5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</row>
    <row r="263" spans="1:33" x14ac:dyDescent="0.5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1:33" x14ac:dyDescent="0.5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1:33" x14ac:dyDescent="0.5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</row>
    <row r="266" spans="1:33" x14ac:dyDescent="0.5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1:33" x14ac:dyDescent="0.5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1:33" x14ac:dyDescent="0.5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1:33" x14ac:dyDescent="0.5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1:33" x14ac:dyDescent="0.5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1:33" x14ac:dyDescent="0.5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1:33" x14ac:dyDescent="0.5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1:33" x14ac:dyDescent="0.5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</row>
    <row r="274" spans="1:33" x14ac:dyDescent="0.5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</row>
    <row r="275" spans="1:33" x14ac:dyDescent="0.5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</row>
    <row r="276" spans="1:33" x14ac:dyDescent="0.5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</row>
    <row r="277" spans="1:33" x14ac:dyDescent="0.5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</row>
    <row r="278" spans="1:33" x14ac:dyDescent="0.5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</row>
    <row r="279" spans="1:33" x14ac:dyDescent="0.5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</row>
    <row r="280" spans="1:33" x14ac:dyDescent="0.5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</row>
    <row r="281" spans="1:33" x14ac:dyDescent="0.5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</row>
    <row r="282" spans="1:33" x14ac:dyDescent="0.5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</row>
    <row r="283" spans="1:33" x14ac:dyDescent="0.5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</row>
    <row r="284" spans="1:33" x14ac:dyDescent="0.5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</row>
    <row r="285" spans="1:33" x14ac:dyDescent="0.5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</row>
    <row r="286" spans="1:33" x14ac:dyDescent="0.5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</row>
    <row r="287" spans="1:33" x14ac:dyDescent="0.5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</row>
    <row r="288" spans="1:33" x14ac:dyDescent="0.5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</row>
    <row r="289" spans="1:33" x14ac:dyDescent="0.5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</row>
    <row r="290" spans="1:33" x14ac:dyDescent="0.5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</row>
    <row r="291" spans="1:33" x14ac:dyDescent="0.5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</row>
    <row r="292" spans="1:33" x14ac:dyDescent="0.5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</row>
    <row r="293" spans="1:33" x14ac:dyDescent="0.5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</row>
    <row r="294" spans="1:33" x14ac:dyDescent="0.5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</row>
    <row r="295" spans="1:33" x14ac:dyDescent="0.5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</row>
    <row r="296" spans="1:33" x14ac:dyDescent="0.5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106"/>
    </row>
    <row r="297" spans="1:33" x14ac:dyDescent="0.5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</row>
    <row r="298" spans="1:33" x14ac:dyDescent="0.5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</row>
    <row r="299" spans="1:33" x14ac:dyDescent="0.5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</row>
    <row r="300" spans="1:33" x14ac:dyDescent="0.5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06"/>
    </row>
    <row r="301" spans="1:33" x14ac:dyDescent="0.5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</row>
    <row r="302" spans="1:33" x14ac:dyDescent="0.5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106"/>
    </row>
    <row r="303" spans="1:33" x14ac:dyDescent="0.5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6"/>
      <c r="AG303" s="106"/>
    </row>
    <row r="304" spans="1:33" x14ac:dyDescent="0.5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</row>
    <row r="305" spans="1:33" x14ac:dyDescent="0.5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106"/>
    </row>
    <row r="306" spans="1:33" x14ac:dyDescent="0.5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  <c r="AG306" s="106"/>
    </row>
    <row r="307" spans="1:33" x14ac:dyDescent="0.5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</row>
    <row r="308" spans="1:33" x14ac:dyDescent="0.5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</row>
    <row r="309" spans="1:33" x14ac:dyDescent="0.5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  <c r="AG309" s="106"/>
    </row>
    <row r="310" spans="1:33" x14ac:dyDescent="0.5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  <c r="AD310" s="106"/>
      <c r="AE310" s="106"/>
      <c r="AF310" s="106"/>
      <c r="AG310" s="106"/>
    </row>
    <row r="311" spans="1:33" x14ac:dyDescent="0.5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106"/>
    </row>
    <row r="312" spans="1:33" x14ac:dyDescent="0.5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  <c r="AG312" s="106"/>
    </row>
    <row r="313" spans="1:33" x14ac:dyDescent="0.5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  <c r="AD313" s="106"/>
      <c r="AE313" s="106"/>
      <c r="AF313" s="106"/>
      <c r="AG313" s="106"/>
    </row>
    <row r="314" spans="1:33" x14ac:dyDescent="0.5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  <c r="AD314" s="106"/>
      <c r="AE314" s="106"/>
      <c r="AF314" s="106"/>
      <c r="AG314" s="106"/>
    </row>
    <row r="315" spans="1:33" x14ac:dyDescent="0.5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106"/>
    </row>
    <row r="316" spans="1:33" x14ac:dyDescent="0.5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106"/>
    </row>
    <row r="317" spans="1:33" x14ac:dyDescent="0.5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6"/>
      <c r="AD317" s="106"/>
      <c r="AE317" s="106"/>
      <c r="AF317" s="106"/>
      <c r="AG317" s="106"/>
    </row>
    <row r="318" spans="1:33" x14ac:dyDescent="0.5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106"/>
    </row>
    <row r="319" spans="1:33" x14ac:dyDescent="0.5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106"/>
    </row>
    <row r="320" spans="1:33" x14ac:dyDescent="0.5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06"/>
    </row>
    <row r="321" spans="1:33" x14ac:dyDescent="0.5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  <c r="AG321" s="106"/>
    </row>
    <row r="322" spans="1:33" x14ac:dyDescent="0.5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106"/>
    </row>
    <row r="323" spans="1:33" x14ac:dyDescent="0.5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  <c r="AD323" s="106"/>
      <c r="AE323" s="106"/>
      <c r="AF323" s="106"/>
      <c r="AG323" s="106"/>
    </row>
    <row r="324" spans="1:33" x14ac:dyDescent="0.5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</row>
    <row r="325" spans="1:33" x14ac:dyDescent="0.5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</row>
    <row r="326" spans="1:33" x14ac:dyDescent="0.5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106"/>
    </row>
    <row r="327" spans="1:33" x14ac:dyDescent="0.5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  <c r="AD327" s="106"/>
      <c r="AE327" s="106"/>
      <c r="AF327" s="106"/>
      <c r="AG327" s="106"/>
    </row>
    <row r="328" spans="1:33" x14ac:dyDescent="0.5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  <c r="AC328" s="106"/>
      <c r="AD328" s="106"/>
      <c r="AE328" s="106"/>
      <c r="AF328" s="106"/>
      <c r="AG328" s="106"/>
    </row>
    <row r="329" spans="1:33" x14ac:dyDescent="0.5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</row>
    <row r="330" spans="1:33" x14ac:dyDescent="0.5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  <c r="AD330" s="106"/>
      <c r="AE330" s="106"/>
      <c r="AF330" s="106"/>
      <c r="AG330" s="106"/>
    </row>
    <row r="331" spans="1:33" x14ac:dyDescent="0.5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  <c r="AD331" s="106"/>
      <c r="AE331" s="106"/>
      <c r="AF331" s="106"/>
      <c r="AG331" s="106"/>
    </row>
    <row r="332" spans="1:33" x14ac:dyDescent="0.5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</row>
    <row r="333" spans="1:33" x14ac:dyDescent="0.5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106"/>
    </row>
    <row r="334" spans="1:33" x14ac:dyDescent="0.5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  <c r="AD334" s="106"/>
      <c r="AE334" s="106"/>
      <c r="AF334" s="106"/>
      <c r="AG334" s="106"/>
    </row>
    <row r="335" spans="1:33" x14ac:dyDescent="0.5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</row>
    <row r="336" spans="1:33" x14ac:dyDescent="0.5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  <c r="AG336" s="106"/>
    </row>
    <row r="337" spans="1:33" x14ac:dyDescent="0.5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6"/>
      <c r="AG337" s="106"/>
    </row>
    <row r="338" spans="1:33" x14ac:dyDescent="0.5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6"/>
      <c r="AG338" s="106"/>
    </row>
    <row r="339" spans="1:33" x14ac:dyDescent="0.5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</row>
    <row r="340" spans="1:33" x14ac:dyDescent="0.5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</row>
    <row r="341" spans="1:33" x14ac:dyDescent="0.5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  <c r="AD341" s="106"/>
      <c r="AE341" s="106"/>
      <c r="AF341" s="106"/>
      <c r="AG341" s="106"/>
    </row>
    <row r="342" spans="1:33" x14ac:dyDescent="0.5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</row>
    <row r="343" spans="1:33" x14ac:dyDescent="0.5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  <c r="AD343" s="106"/>
      <c r="AE343" s="106"/>
      <c r="AF343" s="106"/>
      <c r="AG343" s="106"/>
    </row>
    <row r="344" spans="1:33" x14ac:dyDescent="0.5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  <c r="AD344" s="106"/>
      <c r="AE344" s="106"/>
      <c r="AF344" s="106"/>
      <c r="AG344" s="106"/>
    </row>
    <row r="345" spans="1:33" x14ac:dyDescent="0.5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  <c r="AD345" s="106"/>
      <c r="AE345" s="106"/>
      <c r="AF345" s="106"/>
      <c r="AG345" s="106"/>
    </row>
    <row r="346" spans="1:33" x14ac:dyDescent="0.5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06"/>
      <c r="AD346" s="106"/>
      <c r="AE346" s="106"/>
      <c r="AF346" s="106"/>
      <c r="AG346" s="106"/>
    </row>
    <row r="347" spans="1:33" x14ac:dyDescent="0.5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106"/>
    </row>
    <row r="348" spans="1:33" x14ac:dyDescent="0.5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  <c r="AD348" s="106"/>
      <c r="AE348" s="106"/>
      <c r="AF348" s="106"/>
      <c r="AG348" s="106"/>
    </row>
    <row r="349" spans="1:33" x14ac:dyDescent="0.5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</row>
    <row r="350" spans="1:33" x14ac:dyDescent="0.5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106"/>
    </row>
    <row r="351" spans="1:33" x14ac:dyDescent="0.5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</row>
    <row r="352" spans="1:33" x14ac:dyDescent="0.5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</row>
    <row r="353" spans="1:33" x14ac:dyDescent="0.5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  <c r="AG353" s="106"/>
    </row>
    <row r="354" spans="1:33" x14ac:dyDescent="0.5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</row>
    <row r="355" spans="1:33" x14ac:dyDescent="0.5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  <c r="AD355" s="106"/>
      <c r="AE355" s="106"/>
      <c r="AF355" s="106"/>
      <c r="AG355" s="106"/>
    </row>
    <row r="356" spans="1:33" x14ac:dyDescent="0.5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  <c r="AD356" s="106"/>
      <c r="AE356" s="106"/>
      <c r="AF356" s="106"/>
      <c r="AG356" s="106"/>
    </row>
    <row r="357" spans="1:33" x14ac:dyDescent="0.5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106"/>
    </row>
    <row r="358" spans="1:33" x14ac:dyDescent="0.5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106"/>
    </row>
    <row r="359" spans="1:33" x14ac:dyDescent="0.5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06"/>
    </row>
    <row r="360" spans="1:33" x14ac:dyDescent="0.5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  <c r="AD360" s="106"/>
      <c r="AE360" s="106"/>
      <c r="AF360" s="106"/>
      <c r="AG360" s="106"/>
    </row>
    <row r="361" spans="1:33" x14ac:dyDescent="0.5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</row>
    <row r="362" spans="1:33" x14ac:dyDescent="0.5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  <c r="AG362" s="106"/>
    </row>
    <row r="363" spans="1:33" x14ac:dyDescent="0.5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</row>
    <row r="364" spans="1:33" x14ac:dyDescent="0.5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</row>
    <row r="365" spans="1:33" x14ac:dyDescent="0.5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  <c r="AG365" s="106"/>
    </row>
    <row r="366" spans="1:33" x14ac:dyDescent="0.5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06"/>
    </row>
    <row r="367" spans="1:33" x14ac:dyDescent="0.5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  <c r="AG367" s="106"/>
    </row>
    <row r="368" spans="1:33" x14ac:dyDescent="0.5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</row>
    <row r="369" spans="1:33" x14ac:dyDescent="0.5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</row>
    <row r="370" spans="1:33" x14ac:dyDescent="0.5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</row>
    <row r="371" spans="1:33" x14ac:dyDescent="0.5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</row>
    <row r="372" spans="1:33" x14ac:dyDescent="0.5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</row>
    <row r="373" spans="1:33" x14ac:dyDescent="0.5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</row>
    <row r="374" spans="1:33" x14ac:dyDescent="0.5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</row>
    <row r="375" spans="1:33" x14ac:dyDescent="0.5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</row>
    <row r="376" spans="1:33" x14ac:dyDescent="0.5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</row>
    <row r="377" spans="1:33" x14ac:dyDescent="0.5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</row>
    <row r="378" spans="1:33" x14ac:dyDescent="0.5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</row>
    <row r="379" spans="1:33" x14ac:dyDescent="0.5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</row>
    <row r="380" spans="1:33" x14ac:dyDescent="0.5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</row>
    <row r="381" spans="1:33" x14ac:dyDescent="0.5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</row>
    <row r="382" spans="1:33" x14ac:dyDescent="0.5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</row>
    <row r="383" spans="1:33" x14ac:dyDescent="0.5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</row>
    <row r="384" spans="1:33" x14ac:dyDescent="0.5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</row>
    <row r="385" spans="1:33" x14ac:dyDescent="0.5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</row>
    <row r="386" spans="1:33" x14ac:dyDescent="0.5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</row>
    <row r="387" spans="1:33" x14ac:dyDescent="0.5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</row>
    <row r="388" spans="1:33" x14ac:dyDescent="0.5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</row>
    <row r="389" spans="1:33" x14ac:dyDescent="0.5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</row>
    <row r="390" spans="1:33" x14ac:dyDescent="0.5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</row>
    <row r="391" spans="1:33" x14ac:dyDescent="0.5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</row>
    <row r="392" spans="1:33" x14ac:dyDescent="0.5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  <c r="AG392" s="106"/>
    </row>
    <row r="393" spans="1:33" x14ac:dyDescent="0.5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</row>
    <row r="394" spans="1:33" x14ac:dyDescent="0.5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</row>
    <row r="395" spans="1:33" x14ac:dyDescent="0.5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  <c r="AG395" s="106"/>
    </row>
    <row r="396" spans="1:33" x14ac:dyDescent="0.5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  <c r="AG396" s="106"/>
    </row>
    <row r="397" spans="1:33" x14ac:dyDescent="0.5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</row>
    <row r="398" spans="1:33" x14ac:dyDescent="0.5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</row>
    <row r="399" spans="1:33" x14ac:dyDescent="0.5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06"/>
    </row>
    <row r="400" spans="1:33" x14ac:dyDescent="0.5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  <c r="AG400" s="106"/>
    </row>
    <row r="401" spans="1:33" x14ac:dyDescent="0.5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  <c r="AD401" s="106"/>
      <c r="AE401" s="106"/>
      <c r="AF401" s="106"/>
      <c r="AG401" s="106"/>
    </row>
    <row r="402" spans="1:33" x14ac:dyDescent="0.5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  <c r="AG402" s="106"/>
    </row>
    <row r="403" spans="1:33" x14ac:dyDescent="0.5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  <c r="AD403" s="106"/>
      <c r="AE403" s="106"/>
      <c r="AF403" s="106"/>
      <c r="AG403" s="106"/>
    </row>
    <row r="404" spans="1:33" x14ac:dyDescent="0.5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  <c r="AD404" s="106"/>
      <c r="AE404" s="106"/>
      <c r="AF404" s="106"/>
      <c r="AG404" s="106"/>
    </row>
    <row r="405" spans="1:33" x14ac:dyDescent="0.5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6"/>
      <c r="AG405" s="106"/>
    </row>
    <row r="406" spans="1:33" x14ac:dyDescent="0.5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</row>
    <row r="407" spans="1:33" x14ac:dyDescent="0.5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6"/>
      <c r="AG407" s="106"/>
    </row>
    <row r="408" spans="1:33" x14ac:dyDescent="0.5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  <c r="AD408" s="106"/>
      <c r="AE408" s="106"/>
      <c r="AF408" s="106"/>
      <c r="AG408" s="106"/>
    </row>
    <row r="409" spans="1:33" x14ac:dyDescent="0.5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  <c r="AD409" s="106"/>
      <c r="AE409" s="106"/>
      <c r="AF409" s="106"/>
      <c r="AG409" s="106"/>
    </row>
    <row r="410" spans="1:33" x14ac:dyDescent="0.5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  <c r="AD410" s="106"/>
      <c r="AE410" s="106"/>
      <c r="AF410" s="106"/>
      <c r="AG410" s="106"/>
    </row>
    <row r="411" spans="1:33" x14ac:dyDescent="0.5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  <c r="AG411" s="106"/>
    </row>
    <row r="412" spans="1:33" x14ac:dyDescent="0.5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  <c r="AD412" s="106"/>
      <c r="AE412" s="106"/>
      <c r="AF412" s="106"/>
      <c r="AG412" s="106"/>
    </row>
    <row r="413" spans="1:33" x14ac:dyDescent="0.5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  <c r="AD413" s="106"/>
      <c r="AE413" s="106"/>
      <c r="AF413" s="106"/>
      <c r="AG413" s="106"/>
    </row>
    <row r="414" spans="1:33" x14ac:dyDescent="0.5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  <c r="AD414" s="106"/>
      <c r="AE414" s="106"/>
      <c r="AF414" s="106"/>
      <c r="AG414" s="106"/>
    </row>
    <row r="415" spans="1:33" x14ac:dyDescent="0.5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  <c r="AG415" s="106"/>
    </row>
    <row r="416" spans="1:33" x14ac:dyDescent="0.5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  <c r="AD416" s="106"/>
      <c r="AE416" s="106"/>
      <c r="AF416" s="106"/>
      <c r="AG416" s="106"/>
    </row>
    <row r="417" spans="1:33" x14ac:dyDescent="0.5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</row>
    <row r="418" spans="1:33" x14ac:dyDescent="0.5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  <c r="AG418" s="106"/>
    </row>
    <row r="419" spans="1:33" x14ac:dyDescent="0.5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06"/>
    </row>
    <row r="420" spans="1:33" x14ac:dyDescent="0.5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  <c r="AD420" s="106"/>
      <c r="AE420" s="106"/>
      <c r="AF420" s="106"/>
      <c r="AG420" s="106"/>
    </row>
    <row r="421" spans="1:33" x14ac:dyDescent="0.5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  <c r="AD421" s="106"/>
      <c r="AE421" s="106"/>
      <c r="AF421" s="106"/>
      <c r="AG421" s="106"/>
    </row>
    <row r="422" spans="1:33" x14ac:dyDescent="0.5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6"/>
      <c r="AG422" s="106"/>
    </row>
    <row r="423" spans="1:33" x14ac:dyDescent="0.5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06"/>
    </row>
    <row r="424" spans="1:33" x14ac:dyDescent="0.5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</row>
    <row r="425" spans="1:33" x14ac:dyDescent="0.5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</row>
    <row r="426" spans="1:33" x14ac:dyDescent="0.5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06"/>
    </row>
    <row r="427" spans="1:33" x14ac:dyDescent="0.5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</row>
    <row r="428" spans="1:33" x14ac:dyDescent="0.5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</row>
    <row r="429" spans="1:33" x14ac:dyDescent="0.5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</row>
    <row r="430" spans="1:33" x14ac:dyDescent="0.5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  <c r="AD430" s="106"/>
      <c r="AE430" s="106"/>
      <c r="AF430" s="106"/>
      <c r="AG430" s="106"/>
    </row>
    <row r="431" spans="1:33" x14ac:dyDescent="0.5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</row>
    <row r="432" spans="1:33" x14ac:dyDescent="0.5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</row>
    <row r="433" spans="1:33" x14ac:dyDescent="0.5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</row>
    <row r="434" spans="1:33" x14ac:dyDescent="0.5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</row>
    <row r="435" spans="1:33" x14ac:dyDescent="0.5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</row>
    <row r="436" spans="1:33" x14ac:dyDescent="0.5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</row>
    <row r="437" spans="1:33" x14ac:dyDescent="0.5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</row>
    <row r="438" spans="1:33" x14ac:dyDescent="0.5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</row>
    <row r="439" spans="1:33" x14ac:dyDescent="0.5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</row>
    <row r="440" spans="1:33" x14ac:dyDescent="0.5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</row>
    <row r="441" spans="1:33" x14ac:dyDescent="0.5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</row>
    <row r="442" spans="1:33" x14ac:dyDescent="0.5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</row>
    <row r="443" spans="1:33" x14ac:dyDescent="0.5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</row>
    <row r="444" spans="1:33" x14ac:dyDescent="0.5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</row>
    <row r="445" spans="1:33" x14ac:dyDescent="0.5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</row>
    <row r="446" spans="1:33" x14ac:dyDescent="0.5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</row>
    <row r="447" spans="1:33" x14ac:dyDescent="0.5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</row>
    <row r="448" spans="1:33" x14ac:dyDescent="0.5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</row>
    <row r="449" spans="1:33" x14ac:dyDescent="0.5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</row>
    <row r="450" spans="1:33" x14ac:dyDescent="0.5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</row>
    <row r="451" spans="1:33" x14ac:dyDescent="0.5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</row>
    <row r="452" spans="1:33" x14ac:dyDescent="0.5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</row>
    <row r="453" spans="1:33" x14ac:dyDescent="0.5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</row>
    <row r="454" spans="1:33" x14ac:dyDescent="0.5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</row>
    <row r="455" spans="1:33" x14ac:dyDescent="0.5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</row>
    <row r="456" spans="1:33" x14ac:dyDescent="0.5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</row>
    <row r="457" spans="1:33" x14ac:dyDescent="0.5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</row>
    <row r="458" spans="1:33" x14ac:dyDescent="0.5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</row>
    <row r="459" spans="1:33" x14ac:dyDescent="0.5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</row>
    <row r="460" spans="1:33" x14ac:dyDescent="0.5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</row>
    <row r="461" spans="1:33" x14ac:dyDescent="0.5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</row>
    <row r="462" spans="1:33" x14ac:dyDescent="0.5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</row>
    <row r="463" spans="1:33" x14ac:dyDescent="0.5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</row>
    <row r="464" spans="1:33" x14ac:dyDescent="0.5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</row>
    <row r="465" spans="1:33" x14ac:dyDescent="0.5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</row>
    <row r="466" spans="1:33" x14ac:dyDescent="0.5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</row>
    <row r="467" spans="1:33" x14ac:dyDescent="0.5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</row>
    <row r="468" spans="1:33" x14ac:dyDescent="0.5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</row>
    <row r="469" spans="1:33" x14ac:dyDescent="0.5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</row>
    <row r="470" spans="1:33" x14ac:dyDescent="0.5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</row>
    <row r="471" spans="1:33" x14ac:dyDescent="0.5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</row>
    <row r="472" spans="1:33" x14ac:dyDescent="0.5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</row>
    <row r="473" spans="1:33" x14ac:dyDescent="0.5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</row>
    <row r="474" spans="1:33" x14ac:dyDescent="0.5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</row>
    <row r="475" spans="1:33" x14ac:dyDescent="0.5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</row>
    <row r="476" spans="1:33" x14ac:dyDescent="0.5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</row>
    <row r="477" spans="1:33" x14ac:dyDescent="0.5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</row>
    <row r="478" spans="1:33" x14ac:dyDescent="0.5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</row>
    <row r="479" spans="1:33" x14ac:dyDescent="0.5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</row>
    <row r="480" spans="1:33" x14ac:dyDescent="0.5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</row>
    <row r="481" spans="1:33" x14ac:dyDescent="0.5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</row>
    <row r="482" spans="1:33" x14ac:dyDescent="0.5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</row>
    <row r="483" spans="1:33" x14ac:dyDescent="0.5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</row>
    <row r="484" spans="1:33" x14ac:dyDescent="0.5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</row>
    <row r="485" spans="1:33" x14ac:dyDescent="0.5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</row>
    <row r="486" spans="1:33" x14ac:dyDescent="0.5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</row>
    <row r="487" spans="1:33" x14ac:dyDescent="0.5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</row>
    <row r="488" spans="1:33" x14ac:dyDescent="0.5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</row>
    <row r="489" spans="1:33" x14ac:dyDescent="0.5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</row>
    <row r="490" spans="1:33" x14ac:dyDescent="0.5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</row>
    <row r="491" spans="1:33" x14ac:dyDescent="0.5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</row>
    <row r="492" spans="1:33" x14ac:dyDescent="0.5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</row>
    <row r="493" spans="1:33" x14ac:dyDescent="0.5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</row>
    <row r="494" spans="1:33" x14ac:dyDescent="0.5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</row>
    <row r="495" spans="1:33" x14ac:dyDescent="0.5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</row>
    <row r="496" spans="1:33" x14ac:dyDescent="0.5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</row>
    <row r="497" spans="1:33" x14ac:dyDescent="0.5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</row>
    <row r="498" spans="1:33" x14ac:dyDescent="0.5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</row>
    <row r="499" spans="1:33" x14ac:dyDescent="0.5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</row>
    <row r="500" spans="1:33" x14ac:dyDescent="0.5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</row>
    <row r="501" spans="1:33" x14ac:dyDescent="0.5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</row>
    <row r="502" spans="1:33" x14ac:dyDescent="0.5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</row>
    <row r="503" spans="1:33" x14ac:dyDescent="0.5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</row>
    <row r="504" spans="1:33" x14ac:dyDescent="0.5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</row>
    <row r="505" spans="1:33" x14ac:dyDescent="0.5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06"/>
    </row>
    <row r="506" spans="1:33" x14ac:dyDescent="0.5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  <c r="AD506" s="106"/>
      <c r="AE506" s="106"/>
      <c r="AF506" s="106"/>
      <c r="AG506" s="106"/>
    </row>
    <row r="507" spans="1:33" x14ac:dyDescent="0.5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</row>
    <row r="508" spans="1:33" x14ac:dyDescent="0.5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</row>
    <row r="509" spans="1:33" x14ac:dyDescent="0.5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</row>
    <row r="510" spans="1:33" x14ac:dyDescent="0.5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</row>
    <row r="511" spans="1:33" x14ac:dyDescent="0.5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</row>
    <row r="512" spans="1:33" x14ac:dyDescent="0.5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</row>
    <row r="513" spans="1:33" x14ac:dyDescent="0.5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</row>
    <row r="514" spans="1:33" x14ac:dyDescent="0.5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</row>
    <row r="515" spans="1:33" x14ac:dyDescent="0.5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</row>
    <row r="516" spans="1:33" x14ac:dyDescent="0.5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</row>
    <row r="517" spans="1:33" x14ac:dyDescent="0.5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</row>
    <row r="518" spans="1:33" x14ac:dyDescent="0.5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</row>
    <row r="519" spans="1:33" x14ac:dyDescent="0.5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</row>
    <row r="520" spans="1:33" x14ac:dyDescent="0.5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</row>
    <row r="521" spans="1:33" x14ac:dyDescent="0.5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</row>
    <row r="522" spans="1:33" x14ac:dyDescent="0.5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</row>
    <row r="523" spans="1:33" x14ac:dyDescent="0.5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</row>
    <row r="524" spans="1:33" x14ac:dyDescent="0.5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</row>
    <row r="525" spans="1:33" x14ac:dyDescent="0.5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</row>
    <row r="526" spans="1:33" x14ac:dyDescent="0.5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</row>
    <row r="527" spans="1:33" x14ac:dyDescent="0.5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</row>
    <row r="528" spans="1:33" x14ac:dyDescent="0.5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</row>
    <row r="529" spans="1:33" x14ac:dyDescent="0.5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</row>
    <row r="530" spans="1:33" x14ac:dyDescent="0.5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</row>
    <row r="531" spans="1:33" x14ac:dyDescent="0.5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</row>
    <row r="532" spans="1:33" x14ac:dyDescent="0.5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</row>
    <row r="533" spans="1:33" x14ac:dyDescent="0.5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</row>
    <row r="534" spans="1:33" x14ac:dyDescent="0.5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</row>
    <row r="535" spans="1:33" x14ac:dyDescent="0.5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</row>
    <row r="536" spans="1:33" x14ac:dyDescent="0.5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</row>
    <row r="537" spans="1:33" x14ac:dyDescent="0.5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</row>
    <row r="538" spans="1:33" x14ac:dyDescent="0.5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</row>
    <row r="539" spans="1:33" x14ac:dyDescent="0.5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</row>
    <row r="540" spans="1:33" x14ac:dyDescent="0.5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</row>
    <row r="541" spans="1:33" x14ac:dyDescent="0.5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6"/>
      <c r="AG541" s="106"/>
    </row>
    <row r="542" spans="1:33" x14ac:dyDescent="0.5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6"/>
      <c r="AG542" s="106"/>
    </row>
    <row r="543" spans="1:33" x14ac:dyDescent="0.5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6"/>
      <c r="AG543" s="106"/>
    </row>
    <row r="544" spans="1:33" x14ac:dyDescent="0.5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</row>
    <row r="545" spans="1:33" x14ac:dyDescent="0.5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  <c r="AA545" s="106"/>
      <c r="AB545" s="106"/>
      <c r="AC545" s="106"/>
      <c r="AD545" s="106"/>
      <c r="AE545" s="106"/>
      <c r="AF545" s="106"/>
      <c r="AG545" s="106"/>
    </row>
    <row r="546" spans="1:33" x14ac:dyDescent="0.5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  <c r="AA546" s="106"/>
      <c r="AB546" s="106"/>
      <c r="AC546" s="106"/>
      <c r="AD546" s="106"/>
      <c r="AE546" s="106"/>
      <c r="AF546" s="106"/>
      <c r="AG546" s="106"/>
    </row>
    <row r="547" spans="1:33" x14ac:dyDescent="0.5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  <c r="AA547" s="106"/>
      <c r="AB547" s="106"/>
      <c r="AC547" s="106"/>
      <c r="AD547" s="106"/>
      <c r="AE547" s="106"/>
      <c r="AF547" s="106"/>
      <c r="AG547" s="106"/>
    </row>
    <row r="548" spans="1:33" x14ac:dyDescent="0.5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  <c r="AA548" s="106"/>
      <c r="AB548" s="106"/>
      <c r="AC548" s="106"/>
      <c r="AD548" s="106"/>
      <c r="AE548" s="106"/>
      <c r="AF548" s="106"/>
      <c r="AG548" s="106"/>
    </row>
    <row r="549" spans="1:33" x14ac:dyDescent="0.5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  <c r="AA549" s="106"/>
      <c r="AB549" s="106"/>
      <c r="AC549" s="106"/>
      <c r="AD549" s="106"/>
      <c r="AE549" s="106"/>
      <c r="AF549" s="106"/>
      <c r="AG549" s="106"/>
    </row>
    <row r="550" spans="1:33" x14ac:dyDescent="0.5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  <c r="AA550" s="106"/>
      <c r="AB550" s="106"/>
      <c r="AC550" s="106"/>
      <c r="AD550" s="106"/>
      <c r="AE550" s="106"/>
      <c r="AF550" s="106"/>
      <c r="AG550" s="106"/>
    </row>
    <row r="551" spans="1:33" x14ac:dyDescent="0.5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106"/>
      <c r="AB551" s="106"/>
      <c r="AC551" s="106"/>
      <c r="AD551" s="106"/>
      <c r="AE551" s="106"/>
      <c r="AF551" s="106"/>
      <c r="AG551" s="106"/>
    </row>
    <row r="552" spans="1:33" x14ac:dyDescent="0.5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  <c r="AA552" s="106"/>
      <c r="AB552" s="106"/>
      <c r="AC552" s="106"/>
      <c r="AD552" s="106"/>
      <c r="AE552" s="106"/>
      <c r="AF552" s="106"/>
      <c r="AG552" s="106"/>
    </row>
    <row r="553" spans="1:33" x14ac:dyDescent="0.5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  <c r="AA553" s="106"/>
      <c r="AB553" s="106"/>
      <c r="AC553" s="106"/>
      <c r="AD553" s="106"/>
      <c r="AE553" s="106"/>
      <c r="AF553" s="106"/>
      <c r="AG553" s="106"/>
    </row>
    <row r="554" spans="1:33" x14ac:dyDescent="0.5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  <c r="AC554" s="106"/>
      <c r="AD554" s="106"/>
      <c r="AE554" s="106"/>
      <c r="AF554" s="106"/>
      <c r="AG554" s="106"/>
    </row>
    <row r="555" spans="1:33" x14ac:dyDescent="0.5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  <c r="AA555" s="106"/>
      <c r="AB555" s="106"/>
      <c r="AC555" s="106"/>
      <c r="AD555" s="106"/>
      <c r="AE555" s="106"/>
      <c r="AF555" s="106"/>
      <c r="AG555" s="106"/>
    </row>
    <row r="556" spans="1:33" x14ac:dyDescent="0.5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  <c r="AA556" s="106"/>
      <c r="AB556" s="106"/>
      <c r="AC556" s="106"/>
      <c r="AD556" s="106"/>
      <c r="AE556" s="106"/>
      <c r="AF556" s="106"/>
      <c r="AG556" s="106"/>
    </row>
    <row r="557" spans="1:33" x14ac:dyDescent="0.5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  <c r="AA557" s="106"/>
      <c r="AB557" s="106"/>
      <c r="AC557" s="106"/>
      <c r="AD557" s="106"/>
      <c r="AE557" s="106"/>
      <c r="AF557" s="106"/>
      <c r="AG557" s="106"/>
    </row>
    <row r="558" spans="1:33" x14ac:dyDescent="0.5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  <c r="AC558" s="106"/>
      <c r="AD558" s="106"/>
      <c r="AE558" s="106"/>
      <c r="AF558" s="106"/>
      <c r="AG558" s="106"/>
    </row>
    <row r="559" spans="1:33" x14ac:dyDescent="0.5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  <c r="AC559" s="106"/>
      <c r="AD559" s="106"/>
      <c r="AE559" s="106"/>
      <c r="AF559" s="106"/>
      <c r="AG559" s="106"/>
    </row>
    <row r="560" spans="1:33" x14ac:dyDescent="0.5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  <c r="AA560" s="106"/>
      <c r="AB560" s="106"/>
      <c r="AC560" s="106"/>
      <c r="AD560" s="106"/>
      <c r="AE560" s="106"/>
      <c r="AF560" s="106"/>
      <c r="AG560" s="106"/>
    </row>
    <row r="561" spans="1:33" x14ac:dyDescent="0.5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  <c r="AA561" s="106"/>
      <c r="AB561" s="106"/>
      <c r="AC561" s="106"/>
      <c r="AD561" s="106"/>
      <c r="AE561" s="106"/>
      <c r="AF561" s="106"/>
      <c r="AG561" s="106"/>
    </row>
    <row r="562" spans="1:33" x14ac:dyDescent="0.5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  <c r="AA562" s="106"/>
      <c r="AB562" s="106"/>
      <c r="AC562" s="106"/>
      <c r="AD562" s="106"/>
      <c r="AE562" s="106"/>
      <c r="AF562" s="106"/>
      <c r="AG562" s="106"/>
    </row>
    <row r="563" spans="1:33" x14ac:dyDescent="0.5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  <c r="AC563" s="106"/>
      <c r="AD563" s="106"/>
      <c r="AE563" s="106"/>
      <c r="AF563" s="106"/>
      <c r="AG563" s="106"/>
    </row>
    <row r="564" spans="1:33" x14ac:dyDescent="0.5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  <c r="AC564" s="106"/>
      <c r="AD564" s="106"/>
      <c r="AE564" s="106"/>
      <c r="AF564" s="106"/>
      <c r="AG564" s="106"/>
    </row>
    <row r="565" spans="1:33" x14ac:dyDescent="0.5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  <c r="AA565" s="106"/>
      <c r="AB565" s="106"/>
      <c r="AC565" s="106"/>
      <c r="AD565" s="106"/>
      <c r="AE565" s="106"/>
      <c r="AF565" s="106"/>
      <c r="AG565" s="106"/>
    </row>
    <row r="566" spans="1:33" x14ac:dyDescent="0.5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  <c r="AA566" s="106"/>
      <c r="AB566" s="106"/>
      <c r="AC566" s="106"/>
      <c r="AD566" s="106"/>
      <c r="AE566" s="106"/>
      <c r="AF566" s="106"/>
      <c r="AG566" s="106"/>
    </row>
    <row r="567" spans="1:33" x14ac:dyDescent="0.5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  <c r="AA567" s="106"/>
      <c r="AB567" s="106"/>
      <c r="AC567" s="106"/>
      <c r="AD567" s="106"/>
      <c r="AE567" s="106"/>
      <c r="AF567" s="106"/>
      <c r="AG567" s="106"/>
    </row>
    <row r="568" spans="1:33" x14ac:dyDescent="0.5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  <c r="AA568" s="106"/>
      <c r="AB568" s="106"/>
      <c r="AC568" s="106"/>
      <c r="AD568" s="106"/>
      <c r="AE568" s="106"/>
      <c r="AF568" s="106"/>
      <c r="AG568" s="106"/>
    </row>
    <row r="569" spans="1:33" x14ac:dyDescent="0.5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  <c r="AA569" s="106"/>
      <c r="AB569" s="106"/>
      <c r="AC569" s="106"/>
      <c r="AD569" s="106"/>
      <c r="AE569" s="106"/>
      <c r="AF569" s="106"/>
      <c r="AG569" s="106"/>
    </row>
    <row r="570" spans="1:33" x14ac:dyDescent="0.5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</row>
    <row r="571" spans="1:33" x14ac:dyDescent="0.5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06"/>
    </row>
    <row r="572" spans="1:33" x14ac:dyDescent="0.5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  <c r="AA572" s="106"/>
      <c r="AB572" s="106"/>
      <c r="AC572" s="106"/>
      <c r="AD572" s="106"/>
      <c r="AE572" s="106"/>
      <c r="AF572" s="106"/>
      <c r="AG572" s="106"/>
    </row>
    <row r="573" spans="1:33" x14ac:dyDescent="0.5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  <c r="AA573" s="106"/>
      <c r="AB573" s="106"/>
      <c r="AC573" s="106"/>
      <c r="AD573" s="106"/>
      <c r="AE573" s="106"/>
      <c r="AF573" s="106"/>
      <c r="AG573" s="106"/>
    </row>
    <row r="574" spans="1:33" x14ac:dyDescent="0.5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  <c r="AA574" s="106"/>
      <c r="AB574" s="106"/>
      <c r="AC574" s="106"/>
      <c r="AD574" s="106"/>
      <c r="AE574" s="106"/>
      <c r="AF574" s="106"/>
      <c r="AG574" s="106"/>
    </row>
    <row r="575" spans="1:33" x14ac:dyDescent="0.5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  <c r="AA575" s="106"/>
      <c r="AB575" s="106"/>
      <c r="AC575" s="106"/>
      <c r="AD575" s="106"/>
      <c r="AE575" s="106"/>
      <c r="AF575" s="106"/>
      <c r="AG575" s="106"/>
    </row>
    <row r="576" spans="1:33" x14ac:dyDescent="0.5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  <c r="AC576" s="106"/>
      <c r="AD576" s="106"/>
      <c r="AE576" s="106"/>
      <c r="AF576" s="106"/>
      <c r="AG576" s="106"/>
    </row>
    <row r="577" spans="1:33" x14ac:dyDescent="0.5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  <c r="AA577" s="106"/>
      <c r="AB577" s="106"/>
      <c r="AC577" s="106"/>
      <c r="AD577" s="106"/>
      <c r="AE577" s="106"/>
      <c r="AF577" s="106"/>
      <c r="AG577" s="106"/>
    </row>
    <row r="578" spans="1:33" x14ac:dyDescent="0.5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  <c r="AA578" s="106"/>
      <c r="AB578" s="106"/>
      <c r="AC578" s="106"/>
      <c r="AD578" s="106"/>
      <c r="AE578" s="106"/>
      <c r="AF578" s="106"/>
      <c r="AG578" s="106"/>
    </row>
    <row r="579" spans="1:33" x14ac:dyDescent="0.5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  <c r="AA579" s="106"/>
      <c r="AB579" s="106"/>
      <c r="AC579" s="106"/>
      <c r="AD579" s="106"/>
      <c r="AE579" s="106"/>
      <c r="AF579" s="106"/>
      <c r="AG579" s="106"/>
    </row>
    <row r="580" spans="1:33" x14ac:dyDescent="0.5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  <c r="AA580" s="106"/>
      <c r="AB580" s="106"/>
      <c r="AC580" s="106"/>
      <c r="AD580" s="106"/>
      <c r="AE580" s="106"/>
      <c r="AF580" s="106"/>
      <c r="AG580" s="106"/>
    </row>
    <row r="581" spans="1:33" x14ac:dyDescent="0.5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  <c r="AA581" s="106"/>
      <c r="AB581" s="106"/>
      <c r="AC581" s="106"/>
      <c r="AD581" s="106"/>
      <c r="AE581" s="106"/>
      <c r="AF581" s="106"/>
      <c r="AG581" s="106"/>
    </row>
    <row r="582" spans="1:33" x14ac:dyDescent="0.5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  <c r="AA582" s="106"/>
      <c r="AB582" s="106"/>
      <c r="AC582" s="106"/>
      <c r="AD582" s="106"/>
      <c r="AE582" s="106"/>
      <c r="AF582" s="106"/>
      <c r="AG582" s="106"/>
    </row>
    <row r="583" spans="1:33" x14ac:dyDescent="0.5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  <c r="AA583" s="106"/>
      <c r="AB583" s="106"/>
      <c r="AC583" s="106"/>
      <c r="AD583" s="106"/>
      <c r="AE583" s="106"/>
      <c r="AF583" s="106"/>
      <c r="AG583" s="106"/>
    </row>
    <row r="584" spans="1:33" x14ac:dyDescent="0.5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  <c r="AA584" s="106"/>
      <c r="AB584" s="106"/>
      <c r="AC584" s="106"/>
      <c r="AD584" s="106"/>
      <c r="AE584" s="106"/>
      <c r="AF584" s="106"/>
      <c r="AG584" s="106"/>
    </row>
    <row r="585" spans="1:33" x14ac:dyDescent="0.5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  <c r="AA585" s="106"/>
      <c r="AB585" s="106"/>
      <c r="AC585" s="106"/>
      <c r="AD585" s="106"/>
      <c r="AE585" s="106"/>
      <c r="AF585" s="106"/>
      <c r="AG585" s="106"/>
    </row>
    <row r="586" spans="1:33" x14ac:dyDescent="0.5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  <c r="AA586" s="106"/>
      <c r="AB586" s="106"/>
      <c r="AC586" s="106"/>
      <c r="AD586" s="106"/>
      <c r="AE586" s="106"/>
      <c r="AF586" s="106"/>
      <c r="AG586" s="106"/>
    </row>
    <row r="587" spans="1:33" x14ac:dyDescent="0.5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  <c r="AC587" s="106"/>
      <c r="AD587" s="106"/>
      <c r="AE587" s="106"/>
      <c r="AF587" s="106"/>
      <c r="AG587" s="106"/>
    </row>
    <row r="588" spans="1:33" x14ac:dyDescent="0.5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  <c r="AA588" s="106"/>
      <c r="AB588" s="106"/>
      <c r="AC588" s="106"/>
      <c r="AD588" s="106"/>
      <c r="AE588" s="106"/>
      <c r="AF588" s="106"/>
      <c r="AG588" s="106"/>
    </row>
    <row r="589" spans="1:33" x14ac:dyDescent="0.5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  <c r="AA589" s="106"/>
      <c r="AB589" s="106"/>
      <c r="AC589" s="106"/>
      <c r="AD589" s="106"/>
      <c r="AE589" s="106"/>
      <c r="AF589" s="106"/>
      <c r="AG589" s="106"/>
    </row>
    <row r="590" spans="1:33" x14ac:dyDescent="0.5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  <c r="AA590" s="106"/>
      <c r="AB590" s="106"/>
      <c r="AC590" s="106"/>
      <c r="AD590" s="106"/>
      <c r="AE590" s="106"/>
      <c r="AF590" s="106"/>
      <c r="AG590" s="106"/>
    </row>
    <row r="591" spans="1:33" x14ac:dyDescent="0.5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  <c r="AC591" s="106"/>
      <c r="AD591" s="106"/>
      <c r="AE591" s="106"/>
      <c r="AF591" s="106"/>
      <c r="AG591" s="106"/>
    </row>
    <row r="592" spans="1:33" x14ac:dyDescent="0.5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  <c r="AA592" s="106"/>
      <c r="AB592" s="106"/>
      <c r="AC592" s="106"/>
      <c r="AD592" s="106"/>
      <c r="AE592" s="106"/>
      <c r="AF592" s="106"/>
      <c r="AG592" s="106"/>
    </row>
    <row r="593" spans="1:33" x14ac:dyDescent="0.5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  <c r="AA593" s="106"/>
      <c r="AB593" s="106"/>
      <c r="AC593" s="106"/>
      <c r="AD593" s="106"/>
      <c r="AE593" s="106"/>
      <c r="AF593" s="106"/>
      <c r="AG593" s="106"/>
    </row>
    <row r="594" spans="1:33" x14ac:dyDescent="0.5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  <c r="AA594" s="106"/>
      <c r="AB594" s="106"/>
      <c r="AC594" s="106"/>
      <c r="AD594" s="106"/>
      <c r="AE594" s="106"/>
      <c r="AF594" s="106"/>
      <c r="AG594" s="106"/>
    </row>
    <row r="595" spans="1:33" x14ac:dyDescent="0.5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  <c r="AA595" s="106"/>
      <c r="AB595" s="106"/>
      <c r="AC595" s="106"/>
      <c r="AD595" s="106"/>
      <c r="AE595" s="106"/>
      <c r="AF595" s="106"/>
      <c r="AG595" s="106"/>
    </row>
    <row r="596" spans="1:33" x14ac:dyDescent="0.5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  <c r="AA596" s="106"/>
      <c r="AB596" s="106"/>
      <c r="AC596" s="106"/>
      <c r="AD596" s="106"/>
      <c r="AE596" s="106"/>
      <c r="AF596" s="106"/>
      <c r="AG596" s="106"/>
    </row>
    <row r="597" spans="1:33" x14ac:dyDescent="0.5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  <c r="AA597" s="106"/>
      <c r="AB597" s="106"/>
      <c r="AC597" s="106"/>
      <c r="AD597" s="106"/>
      <c r="AE597" s="106"/>
      <c r="AF597" s="106"/>
      <c r="AG597" s="106"/>
    </row>
    <row r="598" spans="1:33" x14ac:dyDescent="0.5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06"/>
    </row>
    <row r="599" spans="1:33" x14ac:dyDescent="0.5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  <c r="AA599" s="106"/>
      <c r="AB599" s="106"/>
      <c r="AC599" s="106"/>
      <c r="AD599" s="106"/>
      <c r="AE599" s="106"/>
      <c r="AF599" s="106"/>
      <c r="AG599" s="106"/>
    </row>
    <row r="600" spans="1:33" x14ac:dyDescent="0.5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  <c r="AC600" s="106"/>
      <c r="AD600" s="106"/>
      <c r="AE600" s="106"/>
      <c r="AF600" s="106"/>
      <c r="AG600" s="106"/>
    </row>
    <row r="601" spans="1:33" x14ac:dyDescent="0.5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  <c r="AC601" s="106"/>
      <c r="AD601" s="106"/>
      <c r="AE601" s="106"/>
      <c r="AF601" s="106"/>
      <c r="AG601" s="106"/>
    </row>
    <row r="602" spans="1:33" x14ac:dyDescent="0.5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  <c r="AC602" s="106"/>
      <c r="AD602" s="106"/>
      <c r="AE602" s="106"/>
      <c r="AF602" s="106"/>
      <c r="AG602" s="106"/>
    </row>
    <row r="603" spans="1:33" x14ac:dyDescent="0.5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106"/>
      <c r="AD603" s="106"/>
      <c r="AE603" s="106"/>
      <c r="AF603" s="106"/>
      <c r="AG603" s="106"/>
    </row>
    <row r="604" spans="1:33" x14ac:dyDescent="0.5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  <c r="AA604" s="106"/>
      <c r="AB604" s="106"/>
      <c r="AC604" s="106"/>
      <c r="AD604" s="106"/>
      <c r="AE604" s="106"/>
      <c r="AF604" s="106"/>
      <c r="AG604" s="106"/>
    </row>
    <row r="605" spans="1:33" x14ac:dyDescent="0.5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  <c r="AA605" s="106"/>
      <c r="AB605" s="106"/>
      <c r="AC605" s="106"/>
      <c r="AD605" s="106"/>
      <c r="AE605" s="106"/>
      <c r="AF605" s="106"/>
      <c r="AG605" s="106"/>
    </row>
    <row r="606" spans="1:33" x14ac:dyDescent="0.5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  <c r="AA606" s="106"/>
      <c r="AB606" s="106"/>
      <c r="AC606" s="106"/>
      <c r="AD606" s="106"/>
      <c r="AE606" s="106"/>
      <c r="AF606" s="106"/>
      <c r="AG606" s="106"/>
    </row>
    <row r="607" spans="1:33" x14ac:dyDescent="0.5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  <c r="AA607" s="106"/>
      <c r="AB607" s="106"/>
      <c r="AC607" s="106"/>
      <c r="AD607" s="106"/>
      <c r="AE607" s="106"/>
      <c r="AF607" s="106"/>
      <c r="AG607" s="106"/>
    </row>
    <row r="608" spans="1:33" x14ac:dyDescent="0.5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  <c r="AA608" s="106"/>
      <c r="AB608" s="106"/>
      <c r="AC608" s="106"/>
      <c r="AD608" s="106"/>
      <c r="AE608" s="106"/>
      <c r="AF608" s="106"/>
      <c r="AG608" s="106"/>
    </row>
    <row r="609" spans="1:33" x14ac:dyDescent="0.5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  <c r="AA609" s="106"/>
      <c r="AB609" s="106"/>
      <c r="AC609" s="106"/>
      <c r="AD609" s="106"/>
      <c r="AE609" s="106"/>
      <c r="AF609" s="106"/>
      <c r="AG609" s="106"/>
    </row>
    <row r="610" spans="1:33" x14ac:dyDescent="0.5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  <c r="AA610" s="106"/>
      <c r="AB610" s="106"/>
      <c r="AC610" s="106"/>
      <c r="AD610" s="106"/>
      <c r="AE610" s="106"/>
      <c r="AF610" s="106"/>
      <c r="AG610" s="106"/>
    </row>
    <row r="611" spans="1:33" x14ac:dyDescent="0.5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  <c r="AA611" s="106"/>
      <c r="AB611" s="106"/>
      <c r="AC611" s="106"/>
      <c r="AD611" s="106"/>
      <c r="AE611" s="106"/>
      <c r="AF611" s="106"/>
      <c r="AG611" s="106"/>
    </row>
    <row r="612" spans="1:33" x14ac:dyDescent="0.5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  <c r="AC612" s="106"/>
      <c r="AD612" s="106"/>
      <c r="AE612" s="106"/>
      <c r="AF612" s="106"/>
      <c r="AG612" s="106"/>
    </row>
    <row r="613" spans="1:33" x14ac:dyDescent="0.5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  <c r="AA613" s="106"/>
      <c r="AB613" s="106"/>
      <c r="AC613" s="106"/>
      <c r="AD613" s="106"/>
      <c r="AE613" s="106"/>
      <c r="AF613" s="106"/>
      <c r="AG613" s="106"/>
    </row>
    <row r="614" spans="1:33" x14ac:dyDescent="0.5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  <c r="AA614" s="106"/>
      <c r="AB614" s="106"/>
      <c r="AC614" s="106"/>
      <c r="AD614" s="106"/>
      <c r="AE614" s="106"/>
      <c r="AF614" s="106"/>
      <c r="AG614" s="106"/>
    </row>
    <row r="615" spans="1:33" x14ac:dyDescent="0.5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  <c r="AA615" s="106"/>
      <c r="AB615" s="106"/>
      <c r="AC615" s="106"/>
      <c r="AD615" s="106"/>
      <c r="AE615" s="106"/>
      <c r="AF615" s="106"/>
      <c r="AG615" s="106"/>
    </row>
    <row r="616" spans="1:33" x14ac:dyDescent="0.5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  <c r="AA616" s="106"/>
      <c r="AB616" s="106"/>
      <c r="AC616" s="106"/>
      <c r="AD616" s="106"/>
      <c r="AE616" s="106"/>
      <c r="AF616" s="106"/>
      <c r="AG616" s="106"/>
    </row>
    <row r="617" spans="1:33" x14ac:dyDescent="0.5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</row>
    <row r="618" spans="1:33" x14ac:dyDescent="0.5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  <c r="AA618" s="106"/>
      <c r="AB618" s="106"/>
      <c r="AC618" s="106"/>
      <c r="AD618" s="106"/>
      <c r="AE618" s="106"/>
      <c r="AF618" s="106"/>
      <c r="AG618" s="106"/>
    </row>
    <row r="619" spans="1:33" x14ac:dyDescent="0.5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  <c r="AA619" s="106"/>
      <c r="AB619" s="106"/>
      <c r="AC619" s="106"/>
      <c r="AD619" s="106"/>
      <c r="AE619" s="106"/>
      <c r="AF619" s="106"/>
      <c r="AG619" s="106"/>
    </row>
    <row r="620" spans="1:33" x14ac:dyDescent="0.5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  <c r="AA620" s="106"/>
      <c r="AB620" s="106"/>
      <c r="AC620" s="106"/>
      <c r="AD620" s="106"/>
      <c r="AE620" s="106"/>
      <c r="AF620" s="106"/>
      <c r="AG620" s="106"/>
    </row>
    <row r="621" spans="1:33" x14ac:dyDescent="0.5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  <c r="AA621" s="106"/>
      <c r="AB621" s="106"/>
      <c r="AC621" s="106"/>
      <c r="AD621" s="106"/>
      <c r="AE621" s="106"/>
      <c r="AF621" s="106"/>
      <c r="AG621" s="106"/>
    </row>
    <row r="622" spans="1:33" x14ac:dyDescent="0.5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  <c r="AA622" s="106"/>
      <c r="AB622" s="106"/>
      <c r="AC622" s="106"/>
      <c r="AD622" s="106"/>
      <c r="AE622" s="106"/>
      <c r="AF622" s="106"/>
      <c r="AG622" s="106"/>
    </row>
    <row r="623" spans="1:33" x14ac:dyDescent="0.5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  <c r="AC623" s="106"/>
      <c r="AD623" s="106"/>
      <c r="AE623" s="106"/>
      <c r="AF623" s="106"/>
      <c r="AG623" s="106"/>
    </row>
    <row r="624" spans="1:33" x14ac:dyDescent="0.5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  <c r="AC624" s="106"/>
      <c r="AD624" s="106"/>
      <c r="AE624" s="106"/>
      <c r="AF624" s="106"/>
      <c r="AG624" s="106"/>
    </row>
    <row r="625" spans="1:33" x14ac:dyDescent="0.5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  <c r="AA625" s="106"/>
      <c r="AB625" s="106"/>
      <c r="AC625" s="106"/>
      <c r="AD625" s="106"/>
      <c r="AE625" s="106"/>
      <c r="AF625" s="106"/>
      <c r="AG625" s="106"/>
    </row>
    <row r="626" spans="1:33" x14ac:dyDescent="0.5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  <c r="AA626" s="106"/>
      <c r="AB626" s="106"/>
      <c r="AC626" s="106"/>
      <c r="AD626" s="106"/>
      <c r="AE626" s="106"/>
      <c r="AF626" s="106"/>
      <c r="AG626" s="106"/>
    </row>
    <row r="627" spans="1:33" x14ac:dyDescent="0.5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  <c r="AA627" s="106"/>
      <c r="AB627" s="106"/>
      <c r="AC627" s="106"/>
      <c r="AD627" s="106"/>
      <c r="AE627" s="106"/>
      <c r="AF627" s="106"/>
      <c r="AG627" s="106"/>
    </row>
    <row r="628" spans="1:33" x14ac:dyDescent="0.5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  <c r="AA628" s="106"/>
      <c r="AB628" s="106"/>
      <c r="AC628" s="106"/>
      <c r="AD628" s="106"/>
      <c r="AE628" s="106"/>
      <c r="AF628" s="106"/>
      <c r="AG628" s="106"/>
    </row>
    <row r="629" spans="1:33" x14ac:dyDescent="0.5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  <c r="AA629" s="106"/>
      <c r="AB629" s="106"/>
      <c r="AC629" s="106"/>
      <c r="AD629" s="106"/>
      <c r="AE629" s="106"/>
      <c r="AF629" s="106"/>
      <c r="AG629" s="106"/>
    </row>
    <row r="630" spans="1:33" x14ac:dyDescent="0.5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  <c r="AA630" s="106"/>
      <c r="AB630" s="106"/>
      <c r="AC630" s="106"/>
      <c r="AD630" s="106"/>
      <c r="AE630" s="106"/>
      <c r="AF630" s="106"/>
      <c r="AG630" s="106"/>
    </row>
    <row r="631" spans="1:33" x14ac:dyDescent="0.5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  <c r="AA631" s="106"/>
      <c r="AB631" s="106"/>
      <c r="AC631" s="106"/>
      <c r="AD631" s="106"/>
      <c r="AE631" s="106"/>
      <c r="AF631" s="106"/>
      <c r="AG631" s="106"/>
    </row>
    <row r="632" spans="1:33" x14ac:dyDescent="0.5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  <c r="AA632" s="106"/>
      <c r="AB632" s="106"/>
      <c r="AC632" s="106"/>
      <c r="AD632" s="106"/>
      <c r="AE632" s="106"/>
      <c r="AF632" s="106"/>
      <c r="AG632" s="106"/>
    </row>
    <row r="633" spans="1:33" x14ac:dyDescent="0.5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  <c r="AA633" s="106"/>
      <c r="AB633" s="106"/>
      <c r="AC633" s="106"/>
      <c r="AD633" s="106"/>
      <c r="AE633" s="106"/>
      <c r="AF633" s="106"/>
      <c r="AG633" s="106"/>
    </row>
    <row r="634" spans="1:33" x14ac:dyDescent="0.5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  <c r="AC634" s="106"/>
      <c r="AD634" s="106"/>
      <c r="AE634" s="106"/>
      <c r="AF634" s="106"/>
      <c r="AG634" s="106"/>
    </row>
    <row r="635" spans="1:33" x14ac:dyDescent="0.5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  <c r="AA635" s="106"/>
      <c r="AB635" s="106"/>
      <c r="AC635" s="106"/>
      <c r="AD635" s="106"/>
      <c r="AE635" s="106"/>
      <c r="AF635" s="106"/>
      <c r="AG635" s="106"/>
    </row>
    <row r="636" spans="1:33" x14ac:dyDescent="0.5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  <c r="AA636" s="106"/>
      <c r="AB636" s="106"/>
      <c r="AC636" s="106"/>
      <c r="AD636" s="106"/>
      <c r="AE636" s="106"/>
      <c r="AF636" s="106"/>
      <c r="AG636" s="106"/>
    </row>
    <row r="637" spans="1:33" x14ac:dyDescent="0.5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  <c r="AA637" s="106"/>
      <c r="AB637" s="106"/>
      <c r="AC637" s="106"/>
      <c r="AD637" s="106"/>
      <c r="AE637" s="106"/>
      <c r="AF637" s="106"/>
      <c r="AG637" s="106"/>
    </row>
    <row r="638" spans="1:33" x14ac:dyDescent="0.5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  <c r="AA638" s="106"/>
      <c r="AB638" s="106"/>
      <c r="AC638" s="106"/>
      <c r="AD638" s="106"/>
      <c r="AE638" s="106"/>
      <c r="AF638" s="106"/>
      <c r="AG638" s="106"/>
    </row>
    <row r="639" spans="1:33" x14ac:dyDescent="0.5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  <c r="AA639" s="106"/>
      <c r="AB639" s="106"/>
      <c r="AC639" s="106"/>
      <c r="AD639" s="106"/>
      <c r="AE639" s="106"/>
      <c r="AF639" s="106"/>
      <c r="AG639" s="106"/>
    </row>
    <row r="640" spans="1:33" x14ac:dyDescent="0.5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  <c r="AA640" s="106"/>
      <c r="AB640" s="106"/>
      <c r="AC640" s="106"/>
      <c r="AD640" s="106"/>
      <c r="AE640" s="106"/>
      <c r="AF640" s="106"/>
      <c r="AG640" s="106"/>
    </row>
    <row r="641" spans="1:33" x14ac:dyDescent="0.5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  <c r="AA641" s="106"/>
      <c r="AB641" s="106"/>
      <c r="AC641" s="106"/>
      <c r="AD641" s="106"/>
      <c r="AE641" s="106"/>
      <c r="AF641" s="106"/>
      <c r="AG641" s="106"/>
    </row>
    <row r="642" spans="1:33" x14ac:dyDescent="0.5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  <c r="AA642" s="106"/>
      <c r="AB642" s="106"/>
      <c r="AC642" s="106"/>
      <c r="AD642" s="106"/>
      <c r="AE642" s="106"/>
      <c r="AF642" s="106"/>
      <c r="AG642" s="106"/>
    </row>
    <row r="643" spans="1:33" x14ac:dyDescent="0.5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  <c r="AA643" s="106"/>
      <c r="AB643" s="106"/>
      <c r="AC643" s="106"/>
      <c r="AD643" s="106"/>
      <c r="AE643" s="106"/>
      <c r="AF643" s="106"/>
      <c r="AG643" s="106"/>
    </row>
    <row r="644" spans="1:33" x14ac:dyDescent="0.5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  <c r="AA644" s="106"/>
      <c r="AB644" s="106"/>
      <c r="AC644" s="106"/>
      <c r="AD644" s="106"/>
      <c r="AE644" s="106"/>
      <c r="AF644" s="106"/>
      <c r="AG644" s="106"/>
    </row>
    <row r="645" spans="1:33" x14ac:dyDescent="0.5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  <c r="AA645" s="106"/>
      <c r="AB645" s="106"/>
      <c r="AC645" s="106"/>
      <c r="AD645" s="106"/>
      <c r="AE645" s="106"/>
      <c r="AF645" s="106"/>
      <c r="AG645" s="106"/>
    </row>
    <row r="646" spans="1:33" x14ac:dyDescent="0.5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  <c r="AA646" s="106"/>
      <c r="AB646" s="106"/>
      <c r="AC646" s="106"/>
      <c r="AD646" s="106"/>
      <c r="AE646" s="106"/>
      <c r="AF646" s="106"/>
      <c r="AG646" s="106"/>
    </row>
    <row r="647" spans="1:33" x14ac:dyDescent="0.5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6"/>
    </row>
    <row r="648" spans="1:33" x14ac:dyDescent="0.5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106"/>
    </row>
    <row r="649" spans="1:33" x14ac:dyDescent="0.5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06"/>
    </row>
    <row r="650" spans="1:33" x14ac:dyDescent="0.5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  <c r="AA650" s="106"/>
      <c r="AB650" s="106"/>
      <c r="AC650" s="106"/>
      <c r="AD650" s="106"/>
      <c r="AE650" s="106"/>
      <c r="AF650" s="106"/>
      <c r="AG650" s="106"/>
    </row>
    <row r="651" spans="1:33" x14ac:dyDescent="0.5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  <c r="AA651" s="106"/>
      <c r="AB651" s="106"/>
      <c r="AC651" s="106"/>
      <c r="AD651" s="106"/>
      <c r="AE651" s="106"/>
      <c r="AF651" s="106"/>
      <c r="AG651" s="106"/>
    </row>
    <row r="652" spans="1:33" x14ac:dyDescent="0.5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  <c r="AA652" s="106"/>
      <c r="AB652" s="106"/>
      <c r="AC652" s="106"/>
      <c r="AD652" s="106"/>
      <c r="AE652" s="106"/>
      <c r="AF652" s="106"/>
      <c r="AG652" s="106"/>
    </row>
    <row r="653" spans="1:33" x14ac:dyDescent="0.5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  <c r="AA653" s="106"/>
      <c r="AB653" s="106"/>
      <c r="AC653" s="106"/>
      <c r="AD653" s="106"/>
      <c r="AE653" s="106"/>
      <c r="AF653" s="106"/>
      <c r="AG653" s="106"/>
    </row>
    <row r="654" spans="1:33" x14ac:dyDescent="0.5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  <c r="AA654" s="106"/>
      <c r="AB654" s="106"/>
      <c r="AC654" s="106"/>
      <c r="AD654" s="106"/>
      <c r="AE654" s="106"/>
      <c r="AF654" s="106"/>
      <c r="AG654" s="106"/>
    </row>
    <row r="655" spans="1:33" x14ac:dyDescent="0.5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  <c r="AA655" s="106"/>
      <c r="AB655" s="106"/>
      <c r="AC655" s="106"/>
      <c r="AD655" s="106"/>
      <c r="AE655" s="106"/>
      <c r="AF655" s="106"/>
      <c r="AG655" s="106"/>
    </row>
    <row r="656" spans="1:33" x14ac:dyDescent="0.5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  <c r="AA656" s="106"/>
      <c r="AB656" s="106"/>
      <c r="AC656" s="106"/>
      <c r="AD656" s="106"/>
      <c r="AE656" s="106"/>
      <c r="AF656" s="106"/>
      <c r="AG656" s="106"/>
    </row>
    <row r="657" spans="1:33" x14ac:dyDescent="0.5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  <c r="AA657" s="106"/>
      <c r="AB657" s="106"/>
      <c r="AC657" s="106"/>
      <c r="AD657" s="106"/>
      <c r="AE657" s="106"/>
      <c r="AF657" s="106"/>
      <c r="AG657" s="106"/>
    </row>
    <row r="658" spans="1:33" x14ac:dyDescent="0.5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  <c r="AA658" s="106"/>
      <c r="AB658" s="106"/>
      <c r="AC658" s="106"/>
      <c r="AD658" s="106"/>
      <c r="AE658" s="106"/>
      <c r="AF658" s="106"/>
      <c r="AG658" s="106"/>
    </row>
    <row r="659" spans="1:33" x14ac:dyDescent="0.5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  <c r="AA659" s="106"/>
      <c r="AB659" s="106"/>
      <c r="AC659" s="106"/>
      <c r="AD659" s="106"/>
      <c r="AE659" s="106"/>
      <c r="AF659" s="106"/>
      <c r="AG659" s="106"/>
    </row>
    <row r="660" spans="1:33" x14ac:dyDescent="0.5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  <c r="AA660" s="106"/>
      <c r="AB660" s="106"/>
      <c r="AC660" s="106"/>
      <c r="AD660" s="106"/>
      <c r="AE660" s="106"/>
      <c r="AF660" s="106"/>
      <c r="AG660" s="106"/>
    </row>
    <row r="661" spans="1:33" x14ac:dyDescent="0.5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  <c r="AA661" s="106"/>
      <c r="AB661" s="106"/>
      <c r="AC661" s="106"/>
      <c r="AD661" s="106"/>
      <c r="AE661" s="106"/>
      <c r="AF661" s="106"/>
      <c r="AG661" s="106"/>
    </row>
    <row r="662" spans="1:33" x14ac:dyDescent="0.5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  <c r="AA662" s="106"/>
      <c r="AB662" s="106"/>
      <c r="AC662" s="106"/>
      <c r="AD662" s="106"/>
      <c r="AE662" s="106"/>
      <c r="AF662" s="106"/>
      <c r="AG662" s="106"/>
    </row>
    <row r="663" spans="1:33" x14ac:dyDescent="0.5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  <c r="AA663" s="106"/>
      <c r="AB663" s="106"/>
      <c r="AC663" s="106"/>
      <c r="AD663" s="106"/>
      <c r="AE663" s="106"/>
      <c r="AF663" s="106"/>
      <c r="AG663" s="106"/>
    </row>
    <row r="664" spans="1:33" x14ac:dyDescent="0.5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</row>
    <row r="665" spans="1:33" x14ac:dyDescent="0.5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  <c r="AA665" s="106"/>
      <c r="AB665" s="106"/>
      <c r="AC665" s="106"/>
      <c r="AD665" s="106"/>
      <c r="AE665" s="106"/>
      <c r="AF665" s="106"/>
      <c r="AG665" s="106"/>
    </row>
    <row r="666" spans="1:33" x14ac:dyDescent="0.5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  <c r="AA666" s="106"/>
      <c r="AB666" s="106"/>
      <c r="AC666" s="106"/>
      <c r="AD666" s="106"/>
      <c r="AE666" s="106"/>
      <c r="AF666" s="106"/>
      <c r="AG666" s="106"/>
    </row>
    <row r="667" spans="1:33" x14ac:dyDescent="0.5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  <c r="AA667" s="106"/>
      <c r="AB667" s="106"/>
      <c r="AC667" s="106"/>
      <c r="AD667" s="106"/>
      <c r="AE667" s="106"/>
      <c r="AF667" s="106"/>
      <c r="AG667" s="106"/>
    </row>
    <row r="668" spans="1:33" x14ac:dyDescent="0.5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  <c r="AA668" s="106"/>
      <c r="AB668" s="106"/>
      <c r="AC668" s="106"/>
      <c r="AD668" s="106"/>
      <c r="AE668" s="106"/>
      <c r="AF668" s="106"/>
      <c r="AG668" s="106"/>
    </row>
    <row r="669" spans="1:33" x14ac:dyDescent="0.5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  <c r="AA669" s="106"/>
      <c r="AB669" s="106"/>
      <c r="AC669" s="106"/>
      <c r="AD669" s="106"/>
      <c r="AE669" s="106"/>
      <c r="AF669" s="106"/>
      <c r="AG669" s="106"/>
    </row>
    <row r="670" spans="1:33" x14ac:dyDescent="0.5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  <c r="AA670" s="106"/>
      <c r="AB670" s="106"/>
      <c r="AC670" s="106"/>
      <c r="AD670" s="106"/>
      <c r="AE670" s="106"/>
      <c r="AF670" s="106"/>
      <c r="AG670" s="106"/>
    </row>
    <row r="671" spans="1:33" x14ac:dyDescent="0.5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  <c r="AA671" s="106"/>
      <c r="AB671" s="106"/>
      <c r="AC671" s="106"/>
      <c r="AD671" s="106"/>
      <c r="AE671" s="106"/>
      <c r="AF671" s="106"/>
      <c r="AG671" s="106"/>
    </row>
    <row r="672" spans="1:33" x14ac:dyDescent="0.5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  <c r="AA672" s="106"/>
      <c r="AB672" s="106"/>
      <c r="AC672" s="106"/>
      <c r="AD672" s="106"/>
      <c r="AE672" s="106"/>
      <c r="AF672" s="106"/>
      <c r="AG672" s="106"/>
    </row>
    <row r="673" spans="1:33" x14ac:dyDescent="0.5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  <c r="AA673" s="106"/>
      <c r="AB673" s="106"/>
      <c r="AC673" s="106"/>
      <c r="AD673" s="106"/>
      <c r="AE673" s="106"/>
      <c r="AF673" s="106"/>
      <c r="AG673" s="106"/>
    </row>
    <row r="674" spans="1:33" x14ac:dyDescent="0.5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  <c r="AA674" s="106"/>
      <c r="AB674" s="106"/>
      <c r="AC674" s="106"/>
      <c r="AD674" s="106"/>
      <c r="AE674" s="106"/>
      <c r="AF674" s="106"/>
      <c r="AG674" s="106"/>
    </row>
    <row r="675" spans="1:33" x14ac:dyDescent="0.5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  <c r="AA675" s="106"/>
      <c r="AB675" s="106"/>
      <c r="AC675" s="106"/>
      <c r="AD675" s="106"/>
      <c r="AE675" s="106"/>
      <c r="AF675" s="106"/>
      <c r="AG675" s="106"/>
    </row>
    <row r="676" spans="1:33" x14ac:dyDescent="0.5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  <c r="AA676" s="106"/>
      <c r="AB676" s="106"/>
      <c r="AC676" s="106"/>
      <c r="AD676" s="106"/>
      <c r="AE676" s="106"/>
      <c r="AF676" s="106"/>
      <c r="AG676" s="106"/>
    </row>
    <row r="677" spans="1:33" x14ac:dyDescent="0.5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  <c r="AA677" s="106"/>
      <c r="AB677" s="106"/>
      <c r="AC677" s="106"/>
      <c r="AD677" s="106"/>
      <c r="AE677" s="106"/>
      <c r="AF677" s="106"/>
      <c r="AG677" s="106"/>
    </row>
    <row r="678" spans="1:33" x14ac:dyDescent="0.5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  <c r="AA678" s="106"/>
      <c r="AB678" s="106"/>
      <c r="AC678" s="106"/>
      <c r="AD678" s="106"/>
      <c r="AE678" s="106"/>
      <c r="AF678" s="106"/>
      <c r="AG678" s="106"/>
    </row>
    <row r="679" spans="1:33" x14ac:dyDescent="0.5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  <c r="AA679" s="106"/>
      <c r="AB679" s="106"/>
      <c r="AC679" s="106"/>
      <c r="AD679" s="106"/>
      <c r="AE679" s="106"/>
      <c r="AF679" s="106"/>
      <c r="AG679" s="106"/>
    </row>
    <row r="680" spans="1:33" x14ac:dyDescent="0.5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  <c r="AA680" s="106"/>
      <c r="AB680" s="106"/>
      <c r="AC680" s="106"/>
      <c r="AD680" s="106"/>
      <c r="AE680" s="106"/>
      <c r="AF680" s="106"/>
      <c r="AG680" s="106"/>
    </row>
    <row r="681" spans="1:33" x14ac:dyDescent="0.5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  <c r="AA681" s="106"/>
      <c r="AB681" s="106"/>
      <c r="AC681" s="106"/>
      <c r="AD681" s="106"/>
      <c r="AE681" s="106"/>
      <c r="AF681" s="106"/>
      <c r="AG681" s="106"/>
    </row>
    <row r="682" spans="1:33" x14ac:dyDescent="0.5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  <c r="AA682" s="106"/>
      <c r="AB682" s="106"/>
      <c r="AC682" s="106"/>
      <c r="AD682" s="106"/>
      <c r="AE682" s="106"/>
      <c r="AF682" s="106"/>
      <c r="AG682" s="106"/>
    </row>
    <row r="683" spans="1:33" x14ac:dyDescent="0.5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  <c r="AA683" s="106"/>
      <c r="AB683" s="106"/>
      <c r="AC683" s="106"/>
      <c r="AD683" s="106"/>
      <c r="AE683" s="106"/>
      <c r="AF683" s="106"/>
      <c r="AG683" s="106"/>
    </row>
    <row r="684" spans="1:33" x14ac:dyDescent="0.5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  <c r="AA684" s="106"/>
      <c r="AB684" s="106"/>
      <c r="AC684" s="106"/>
      <c r="AD684" s="106"/>
      <c r="AE684" s="106"/>
      <c r="AF684" s="106"/>
      <c r="AG684" s="106"/>
    </row>
    <row r="685" spans="1:33" x14ac:dyDescent="0.5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  <c r="AA685" s="106"/>
      <c r="AB685" s="106"/>
      <c r="AC685" s="106"/>
      <c r="AD685" s="106"/>
      <c r="AE685" s="106"/>
      <c r="AF685" s="106"/>
      <c r="AG685" s="106"/>
    </row>
    <row r="686" spans="1:33" x14ac:dyDescent="0.5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  <c r="AA686" s="106"/>
      <c r="AB686" s="106"/>
      <c r="AC686" s="106"/>
      <c r="AD686" s="106"/>
      <c r="AE686" s="106"/>
      <c r="AF686" s="106"/>
      <c r="AG686" s="106"/>
    </row>
    <row r="687" spans="1:33" x14ac:dyDescent="0.5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  <c r="AA687" s="106"/>
      <c r="AB687" s="106"/>
      <c r="AC687" s="106"/>
      <c r="AD687" s="106"/>
      <c r="AE687" s="106"/>
      <c r="AF687" s="106"/>
      <c r="AG687" s="106"/>
    </row>
    <row r="688" spans="1:33" x14ac:dyDescent="0.5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  <c r="AA688" s="106"/>
      <c r="AB688" s="106"/>
      <c r="AC688" s="106"/>
      <c r="AD688" s="106"/>
      <c r="AE688" s="106"/>
      <c r="AF688" s="106"/>
      <c r="AG688" s="106"/>
    </row>
    <row r="689" spans="1:33" x14ac:dyDescent="0.5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  <c r="AA689" s="106"/>
      <c r="AB689" s="106"/>
      <c r="AC689" s="106"/>
      <c r="AD689" s="106"/>
      <c r="AE689" s="106"/>
      <c r="AF689" s="106"/>
      <c r="AG689" s="106"/>
    </row>
    <row r="690" spans="1:33" x14ac:dyDescent="0.5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  <c r="AA690" s="106"/>
      <c r="AB690" s="106"/>
      <c r="AC690" s="106"/>
      <c r="AD690" s="106"/>
      <c r="AE690" s="106"/>
      <c r="AF690" s="106"/>
      <c r="AG690" s="106"/>
    </row>
    <row r="691" spans="1:33" x14ac:dyDescent="0.5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  <c r="AA691" s="106"/>
      <c r="AB691" s="106"/>
      <c r="AC691" s="106"/>
      <c r="AD691" s="106"/>
      <c r="AE691" s="106"/>
      <c r="AF691" s="106"/>
      <c r="AG691" s="106"/>
    </row>
    <row r="692" spans="1:33" x14ac:dyDescent="0.5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  <c r="AA692" s="106"/>
      <c r="AB692" s="106"/>
      <c r="AC692" s="106"/>
      <c r="AD692" s="106"/>
      <c r="AE692" s="106"/>
      <c r="AF692" s="106"/>
      <c r="AG692" s="106"/>
    </row>
    <row r="693" spans="1:33" x14ac:dyDescent="0.5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  <c r="AA693" s="106"/>
      <c r="AB693" s="106"/>
      <c r="AC693" s="106"/>
      <c r="AD693" s="106"/>
      <c r="AE693" s="106"/>
      <c r="AF693" s="106"/>
      <c r="AG693" s="106"/>
    </row>
    <row r="694" spans="1:33" x14ac:dyDescent="0.5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  <c r="AA694" s="106"/>
      <c r="AB694" s="106"/>
      <c r="AC694" s="106"/>
      <c r="AD694" s="106"/>
      <c r="AE694" s="106"/>
      <c r="AF694" s="106"/>
      <c r="AG694" s="106"/>
    </row>
    <row r="695" spans="1:33" x14ac:dyDescent="0.5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  <c r="AA695" s="106"/>
      <c r="AB695" s="106"/>
      <c r="AC695" s="106"/>
      <c r="AD695" s="106"/>
      <c r="AE695" s="106"/>
      <c r="AF695" s="106"/>
      <c r="AG695" s="106"/>
    </row>
    <row r="696" spans="1:33" x14ac:dyDescent="0.5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  <c r="AA696" s="106"/>
      <c r="AB696" s="106"/>
      <c r="AC696" s="106"/>
      <c r="AD696" s="106"/>
      <c r="AE696" s="106"/>
      <c r="AF696" s="106"/>
      <c r="AG696" s="106"/>
    </row>
    <row r="697" spans="1:33" x14ac:dyDescent="0.5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  <c r="AA697" s="106"/>
      <c r="AB697" s="106"/>
      <c r="AC697" s="106"/>
      <c r="AD697" s="106"/>
      <c r="AE697" s="106"/>
      <c r="AF697" s="106"/>
      <c r="AG697" s="106"/>
    </row>
    <row r="698" spans="1:33" x14ac:dyDescent="0.5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  <c r="AA698" s="106"/>
      <c r="AB698" s="106"/>
      <c r="AC698" s="106"/>
      <c r="AD698" s="106"/>
      <c r="AE698" s="106"/>
      <c r="AF698" s="106"/>
      <c r="AG698" s="106"/>
    </row>
    <row r="699" spans="1:33" x14ac:dyDescent="0.5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  <c r="AA699" s="106"/>
      <c r="AB699" s="106"/>
      <c r="AC699" s="106"/>
      <c r="AD699" s="106"/>
      <c r="AE699" s="106"/>
      <c r="AF699" s="106"/>
      <c r="AG699" s="106"/>
    </row>
    <row r="700" spans="1:33" x14ac:dyDescent="0.5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  <c r="AA700" s="106"/>
      <c r="AB700" s="106"/>
      <c r="AC700" s="106"/>
      <c r="AD700" s="106"/>
      <c r="AE700" s="106"/>
      <c r="AF700" s="106"/>
      <c r="AG700" s="106"/>
    </row>
    <row r="701" spans="1:33" x14ac:dyDescent="0.5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  <c r="AG701" s="106"/>
    </row>
    <row r="702" spans="1:33" x14ac:dyDescent="0.5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  <c r="AA702" s="106"/>
      <c r="AB702" s="106"/>
      <c r="AC702" s="106"/>
      <c r="AD702" s="106"/>
      <c r="AE702" s="106"/>
      <c r="AF702" s="106"/>
      <c r="AG702" s="106"/>
    </row>
    <row r="703" spans="1:33" x14ac:dyDescent="0.5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  <c r="AA703" s="106"/>
      <c r="AB703" s="106"/>
      <c r="AC703" s="106"/>
      <c r="AD703" s="106"/>
      <c r="AE703" s="106"/>
      <c r="AF703" s="106"/>
      <c r="AG703" s="106"/>
    </row>
    <row r="704" spans="1:33" x14ac:dyDescent="0.5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  <c r="AA704" s="106"/>
      <c r="AB704" s="106"/>
      <c r="AC704" s="106"/>
      <c r="AD704" s="106"/>
      <c r="AE704" s="106"/>
      <c r="AF704" s="106"/>
      <c r="AG704" s="106"/>
    </row>
    <row r="705" spans="1:33" x14ac:dyDescent="0.5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  <c r="AA705" s="106"/>
      <c r="AB705" s="106"/>
      <c r="AC705" s="106"/>
      <c r="AD705" s="106"/>
      <c r="AE705" s="106"/>
      <c r="AF705" s="106"/>
      <c r="AG705" s="106"/>
    </row>
    <row r="706" spans="1:33" x14ac:dyDescent="0.5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  <c r="AA706" s="106"/>
      <c r="AB706" s="106"/>
      <c r="AC706" s="106"/>
      <c r="AD706" s="106"/>
      <c r="AE706" s="106"/>
      <c r="AF706" s="106"/>
      <c r="AG706" s="106"/>
    </row>
    <row r="707" spans="1:33" x14ac:dyDescent="0.5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  <c r="AA707" s="106"/>
      <c r="AB707" s="106"/>
      <c r="AC707" s="106"/>
      <c r="AD707" s="106"/>
      <c r="AE707" s="106"/>
      <c r="AF707" s="106"/>
      <c r="AG707" s="106"/>
    </row>
    <row r="708" spans="1:33" x14ac:dyDescent="0.5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  <c r="AA708" s="106"/>
      <c r="AB708" s="106"/>
      <c r="AC708" s="106"/>
      <c r="AD708" s="106"/>
      <c r="AE708" s="106"/>
      <c r="AF708" s="106"/>
      <c r="AG708" s="106"/>
    </row>
    <row r="709" spans="1:33" x14ac:dyDescent="0.5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  <c r="AA709" s="106"/>
      <c r="AB709" s="106"/>
      <c r="AC709" s="106"/>
      <c r="AD709" s="106"/>
      <c r="AE709" s="106"/>
      <c r="AF709" s="106"/>
      <c r="AG709" s="106"/>
    </row>
    <row r="710" spans="1:33" x14ac:dyDescent="0.5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  <c r="AA710" s="106"/>
      <c r="AB710" s="106"/>
      <c r="AC710" s="106"/>
      <c r="AD710" s="106"/>
      <c r="AE710" s="106"/>
      <c r="AF710" s="106"/>
      <c r="AG710" s="106"/>
    </row>
    <row r="711" spans="1:33" x14ac:dyDescent="0.5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  <c r="AG711" s="106"/>
    </row>
    <row r="712" spans="1:33" x14ac:dyDescent="0.5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  <c r="AA712" s="106"/>
      <c r="AB712" s="106"/>
      <c r="AC712" s="106"/>
      <c r="AD712" s="106"/>
      <c r="AE712" s="106"/>
      <c r="AF712" s="106"/>
      <c r="AG712" s="106"/>
    </row>
    <row r="713" spans="1:33" x14ac:dyDescent="0.5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  <c r="AA713" s="106"/>
      <c r="AB713" s="106"/>
      <c r="AC713" s="106"/>
      <c r="AD713" s="106"/>
      <c r="AE713" s="106"/>
      <c r="AF713" s="106"/>
      <c r="AG713" s="106"/>
    </row>
    <row r="714" spans="1:33" x14ac:dyDescent="0.5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  <c r="AA714" s="106"/>
      <c r="AB714" s="106"/>
      <c r="AC714" s="106"/>
      <c r="AD714" s="106"/>
      <c r="AE714" s="106"/>
      <c r="AF714" s="106"/>
      <c r="AG714" s="106"/>
    </row>
    <row r="715" spans="1:33" x14ac:dyDescent="0.5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  <c r="AA715" s="106"/>
      <c r="AB715" s="106"/>
      <c r="AC715" s="106"/>
      <c r="AD715" s="106"/>
      <c r="AE715" s="106"/>
      <c r="AF715" s="106"/>
      <c r="AG715" s="106"/>
    </row>
    <row r="716" spans="1:33" x14ac:dyDescent="0.5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  <c r="AA716" s="106"/>
      <c r="AB716" s="106"/>
      <c r="AC716" s="106"/>
      <c r="AD716" s="106"/>
      <c r="AE716" s="106"/>
      <c r="AF716" s="106"/>
      <c r="AG716" s="106"/>
    </row>
    <row r="717" spans="1:33" x14ac:dyDescent="0.5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  <c r="AA717" s="106"/>
      <c r="AB717" s="106"/>
      <c r="AC717" s="106"/>
      <c r="AD717" s="106"/>
      <c r="AE717" s="106"/>
      <c r="AF717" s="106"/>
      <c r="AG717" s="106"/>
    </row>
    <row r="718" spans="1:33" x14ac:dyDescent="0.5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  <c r="AA718" s="106"/>
      <c r="AB718" s="106"/>
      <c r="AC718" s="106"/>
      <c r="AD718" s="106"/>
      <c r="AE718" s="106"/>
      <c r="AF718" s="106"/>
      <c r="AG718" s="106"/>
    </row>
    <row r="719" spans="1:33" x14ac:dyDescent="0.5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  <c r="AA719" s="106"/>
      <c r="AB719" s="106"/>
      <c r="AC719" s="106"/>
      <c r="AD719" s="106"/>
      <c r="AE719" s="106"/>
      <c r="AF719" s="106"/>
      <c r="AG719" s="106"/>
    </row>
    <row r="720" spans="1:33" x14ac:dyDescent="0.5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  <c r="AA720" s="106"/>
      <c r="AB720" s="106"/>
      <c r="AC720" s="106"/>
      <c r="AD720" s="106"/>
      <c r="AE720" s="106"/>
      <c r="AF720" s="106"/>
      <c r="AG720" s="106"/>
    </row>
    <row r="721" spans="1:33" x14ac:dyDescent="0.5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  <c r="AA721" s="106"/>
      <c r="AB721" s="106"/>
      <c r="AC721" s="106"/>
      <c r="AD721" s="106"/>
      <c r="AE721" s="106"/>
      <c r="AF721" s="106"/>
      <c r="AG721" s="106"/>
    </row>
    <row r="722" spans="1:33" x14ac:dyDescent="0.5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  <c r="AA722" s="106"/>
      <c r="AB722" s="106"/>
      <c r="AC722" s="106"/>
      <c r="AD722" s="106"/>
      <c r="AE722" s="106"/>
      <c r="AF722" s="106"/>
      <c r="AG722" s="106"/>
    </row>
    <row r="723" spans="1:33" x14ac:dyDescent="0.5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  <c r="AA723" s="106"/>
      <c r="AB723" s="106"/>
      <c r="AC723" s="106"/>
      <c r="AD723" s="106"/>
      <c r="AE723" s="106"/>
      <c r="AF723" s="106"/>
      <c r="AG723" s="106"/>
    </row>
    <row r="724" spans="1:33" x14ac:dyDescent="0.5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  <c r="AA724" s="106"/>
      <c r="AB724" s="106"/>
      <c r="AC724" s="106"/>
      <c r="AD724" s="106"/>
      <c r="AE724" s="106"/>
      <c r="AF724" s="106"/>
      <c r="AG724" s="106"/>
    </row>
    <row r="725" spans="1:33" x14ac:dyDescent="0.5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  <c r="AA725" s="106"/>
      <c r="AB725" s="106"/>
      <c r="AC725" s="106"/>
      <c r="AD725" s="106"/>
      <c r="AE725" s="106"/>
      <c r="AF725" s="106"/>
      <c r="AG725" s="106"/>
    </row>
    <row r="726" spans="1:33" x14ac:dyDescent="0.5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  <c r="AA726" s="106"/>
      <c r="AB726" s="106"/>
      <c r="AC726" s="106"/>
      <c r="AD726" s="106"/>
      <c r="AE726" s="106"/>
      <c r="AF726" s="106"/>
      <c r="AG726" s="106"/>
    </row>
    <row r="727" spans="1:33" x14ac:dyDescent="0.5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  <c r="AA727" s="106"/>
      <c r="AB727" s="106"/>
      <c r="AC727" s="106"/>
      <c r="AD727" s="106"/>
      <c r="AE727" s="106"/>
      <c r="AF727" s="106"/>
      <c r="AG727" s="106"/>
    </row>
    <row r="728" spans="1:33" x14ac:dyDescent="0.5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  <c r="AA728" s="106"/>
      <c r="AB728" s="106"/>
      <c r="AC728" s="106"/>
      <c r="AD728" s="106"/>
      <c r="AE728" s="106"/>
      <c r="AF728" s="106"/>
      <c r="AG728" s="106"/>
    </row>
    <row r="729" spans="1:33" x14ac:dyDescent="0.5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  <c r="AA729" s="106"/>
      <c r="AB729" s="106"/>
      <c r="AC729" s="106"/>
      <c r="AD729" s="106"/>
      <c r="AE729" s="106"/>
      <c r="AF729" s="106"/>
      <c r="AG729" s="106"/>
    </row>
    <row r="730" spans="1:33" x14ac:dyDescent="0.5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  <c r="AA730" s="106"/>
      <c r="AB730" s="106"/>
      <c r="AC730" s="106"/>
      <c r="AD730" s="106"/>
      <c r="AE730" s="106"/>
      <c r="AF730" s="106"/>
      <c r="AG730" s="106"/>
    </row>
    <row r="731" spans="1:33" x14ac:dyDescent="0.5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  <c r="AA731" s="106"/>
      <c r="AB731" s="106"/>
      <c r="AC731" s="106"/>
      <c r="AD731" s="106"/>
      <c r="AE731" s="106"/>
      <c r="AF731" s="106"/>
      <c r="AG731" s="106"/>
    </row>
    <row r="732" spans="1:33" x14ac:dyDescent="0.5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  <c r="AA732" s="106"/>
      <c r="AB732" s="106"/>
      <c r="AC732" s="106"/>
      <c r="AD732" s="106"/>
      <c r="AE732" s="106"/>
      <c r="AF732" s="106"/>
      <c r="AG732" s="106"/>
    </row>
    <row r="733" spans="1:33" x14ac:dyDescent="0.5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  <c r="AA733" s="106"/>
      <c r="AB733" s="106"/>
      <c r="AC733" s="106"/>
      <c r="AD733" s="106"/>
      <c r="AE733" s="106"/>
      <c r="AF733" s="106"/>
      <c r="AG733" s="106"/>
    </row>
    <row r="734" spans="1:33" x14ac:dyDescent="0.5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  <c r="AA734" s="106"/>
      <c r="AB734" s="106"/>
      <c r="AC734" s="106"/>
      <c r="AD734" s="106"/>
      <c r="AE734" s="106"/>
      <c r="AF734" s="106"/>
      <c r="AG734" s="106"/>
    </row>
    <row r="735" spans="1:33" x14ac:dyDescent="0.5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  <c r="AA735" s="106"/>
      <c r="AB735" s="106"/>
      <c r="AC735" s="106"/>
      <c r="AD735" s="106"/>
      <c r="AE735" s="106"/>
      <c r="AF735" s="106"/>
      <c r="AG735" s="106"/>
    </row>
    <row r="736" spans="1:33" x14ac:dyDescent="0.5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  <c r="AA736" s="106"/>
      <c r="AB736" s="106"/>
      <c r="AC736" s="106"/>
      <c r="AD736" s="106"/>
      <c r="AE736" s="106"/>
      <c r="AF736" s="106"/>
      <c r="AG736" s="106"/>
    </row>
    <row r="737" spans="1:33" x14ac:dyDescent="0.5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  <c r="AA737" s="106"/>
      <c r="AB737" s="106"/>
      <c r="AC737" s="106"/>
      <c r="AD737" s="106"/>
      <c r="AE737" s="106"/>
      <c r="AF737" s="106"/>
      <c r="AG737" s="106"/>
    </row>
    <row r="738" spans="1:33" x14ac:dyDescent="0.5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  <c r="AA738" s="106"/>
      <c r="AB738" s="106"/>
      <c r="AC738" s="106"/>
      <c r="AD738" s="106"/>
      <c r="AE738" s="106"/>
      <c r="AF738" s="106"/>
      <c r="AG738" s="106"/>
    </row>
    <row r="739" spans="1:33" x14ac:dyDescent="0.5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  <c r="AA739" s="106"/>
      <c r="AB739" s="106"/>
      <c r="AC739" s="106"/>
      <c r="AD739" s="106"/>
      <c r="AE739" s="106"/>
      <c r="AF739" s="106"/>
      <c r="AG739" s="106"/>
    </row>
    <row r="740" spans="1:33" x14ac:dyDescent="0.5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  <c r="AA740" s="106"/>
      <c r="AB740" s="106"/>
      <c r="AC740" s="106"/>
      <c r="AD740" s="106"/>
      <c r="AE740" s="106"/>
      <c r="AF740" s="106"/>
      <c r="AG740" s="106"/>
    </row>
    <row r="741" spans="1:33" x14ac:dyDescent="0.5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  <c r="AA741" s="106"/>
      <c r="AB741" s="106"/>
      <c r="AC741" s="106"/>
      <c r="AD741" s="106"/>
      <c r="AE741" s="106"/>
      <c r="AF741" s="106"/>
      <c r="AG741" s="106"/>
    </row>
    <row r="742" spans="1:33" x14ac:dyDescent="0.5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  <c r="AA742" s="106"/>
      <c r="AB742" s="106"/>
      <c r="AC742" s="106"/>
      <c r="AD742" s="106"/>
      <c r="AE742" s="106"/>
      <c r="AF742" s="106"/>
      <c r="AG742" s="106"/>
    </row>
    <row r="743" spans="1:33" x14ac:dyDescent="0.5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  <c r="AA743" s="106"/>
      <c r="AB743" s="106"/>
      <c r="AC743" s="106"/>
      <c r="AD743" s="106"/>
      <c r="AE743" s="106"/>
      <c r="AF743" s="106"/>
      <c r="AG743" s="106"/>
    </row>
    <row r="744" spans="1:33" x14ac:dyDescent="0.5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  <c r="AA744" s="106"/>
      <c r="AB744" s="106"/>
      <c r="AC744" s="106"/>
      <c r="AD744" s="106"/>
      <c r="AE744" s="106"/>
      <c r="AF744" s="106"/>
      <c r="AG744" s="106"/>
    </row>
    <row r="745" spans="1:33" x14ac:dyDescent="0.5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  <c r="AA745" s="106"/>
      <c r="AB745" s="106"/>
      <c r="AC745" s="106"/>
      <c r="AD745" s="106"/>
      <c r="AE745" s="106"/>
      <c r="AF745" s="106"/>
      <c r="AG745" s="106"/>
    </row>
    <row r="746" spans="1:33" x14ac:dyDescent="0.5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  <c r="AA746" s="106"/>
      <c r="AB746" s="106"/>
      <c r="AC746" s="106"/>
      <c r="AD746" s="106"/>
      <c r="AE746" s="106"/>
      <c r="AF746" s="106"/>
      <c r="AG746" s="106"/>
    </row>
    <row r="747" spans="1:33" x14ac:dyDescent="0.5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  <c r="AA747" s="106"/>
      <c r="AB747" s="106"/>
      <c r="AC747" s="106"/>
      <c r="AD747" s="106"/>
      <c r="AE747" s="106"/>
      <c r="AF747" s="106"/>
      <c r="AG747" s="106"/>
    </row>
    <row r="748" spans="1:33" x14ac:dyDescent="0.5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  <c r="AA748" s="106"/>
      <c r="AB748" s="106"/>
      <c r="AC748" s="106"/>
      <c r="AD748" s="106"/>
      <c r="AE748" s="106"/>
      <c r="AF748" s="106"/>
      <c r="AG748" s="106"/>
    </row>
    <row r="749" spans="1:33" x14ac:dyDescent="0.5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  <c r="AA749" s="106"/>
      <c r="AB749" s="106"/>
      <c r="AC749" s="106"/>
      <c r="AD749" s="106"/>
      <c r="AE749" s="106"/>
      <c r="AF749" s="106"/>
      <c r="AG749" s="106"/>
    </row>
    <row r="750" spans="1:33" x14ac:dyDescent="0.5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  <c r="AA750" s="106"/>
      <c r="AB750" s="106"/>
      <c r="AC750" s="106"/>
      <c r="AD750" s="106"/>
      <c r="AE750" s="106"/>
      <c r="AF750" s="106"/>
      <c r="AG750" s="106"/>
    </row>
    <row r="751" spans="1:33" x14ac:dyDescent="0.5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  <c r="AA751" s="106"/>
      <c r="AB751" s="106"/>
      <c r="AC751" s="106"/>
      <c r="AD751" s="106"/>
      <c r="AE751" s="106"/>
      <c r="AF751" s="106"/>
      <c r="AG751" s="106"/>
    </row>
    <row r="752" spans="1:33" x14ac:dyDescent="0.5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  <c r="AA752" s="106"/>
      <c r="AB752" s="106"/>
      <c r="AC752" s="106"/>
      <c r="AD752" s="106"/>
      <c r="AE752" s="106"/>
      <c r="AF752" s="106"/>
      <c r="AG752" s="106"/>
    </row>
    <row r="753" spans="1:33" x14ac:dyDescent="0.5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  <c r="AA753" s="106"/>
      <c r="AB753" s="106"/>
      <c r="AC753" s="106"/>
      <c r="AD753" s="106"/>
      <c r="AE753" s="106"/>
      <c r="AF753" s="106"/>
      <c r="AG753" s="106"/>
    </row>
    <row r="754" spans="1:33" x14ac:dyDescent="0.5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  <c r="AA754" s="106"/>
      <c r="AB754" s="106"/>
      <c r="AC754" s="106"/>
      <c r="AD754" s="106"/>
      <c r="AE754" s="106"/>
      <c r="AF754" s="106"/>
      <c r="AG754" s="106"/>
    </row>
    <row r="755" spans="1:33" x14ac:dyDescent="0.5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  <c r="AA755" s="106"/>
      <c r="AB755" s="106"/>
      <c r="AC755" s="106"/>
      <c r="AD755" s="106"/>
      <c r="AE755" s="106"/>
      <c r="AF755" s="106"/>
      <c r="AG755" s="106"/>
    </row>
    <row r="756" spans="1:33" x14ac:dyDescent="0.5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  <c r="AA756" s="106"/>
      <c r="AB756" s="106"/>
      <c r="AC756" s="106"/>
      <c r="AD756" s="106"/>
      <c r="AE756" s="106"/>
      <c r="AF756" s="106"/>
      <c r="AG756" s="106"/>
    </row>
    <row r="757" spans="1:33" x14ac:dyDescent="0.5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  <c r="AA757" s="106"/>
      <c r="AB757" s="106"/>
      <c r="AC757" s="106"/>
      <c r="AD757" s="106"/>
      <c r="AE757" s="106"/>
      <c r="AF757" s="106"/>
      <c r="AG757" s="106"/>
    </row>
    <row r="758" spans="1:33" x14ac:dyDescent="0.5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  <c r="AG758" s="106"/>
    </row>
    <row r="759" spans="1:33" x14ac:dyDescent="0.5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  <c r="AA759" s="106"/>
      <c r="AB759" s="106"/>
      <c r="AC759" s="106"/>
      <c r="AD759" s="106"/>
      <c r="AE759" s="106"/>
      <c r="AF759" s="106"/>
      <c r="AG759" s="106"/>
    </row>
    <row r="760" spans="1:33" x14ac:dyDescent="0.5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  <c r="AA760" s="106"/>
      <c r="AB760" s="106"/>
      <c r="AC760" s="106"/>
      <c r="AD760" s="106"/>
      <c r="AE760" s="106"/>
      <c r="AF760" s="106"/>
      <c r="AG760" s="106"/>
    </row>
    <row r="761" spans="1:33" x14ac:dyDescent="0.5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  <c r="AA761" s="106"/>
      <c r="AB761" s="106"/>
      <c r="AC761" s="106"/>
      <c r="AD761" s="106"/>
      <c r="AE761" s="106"/>
      <c r="AF761" s="106"/>
      <c r="AG761" s="106"/>
    </row>
    <row r="762" spans="1:33" x14ac:dyDescent="0.5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  <c r="AA762" s="106"/>
      <c r="AB762" s="106"/>
      <c r="AC762" s="106"/>
      <c r="AD762" s="106"/>
      <c r="AE762" s="106"/>
      <c r="AF762" s="106"/>
      <c r="AG762" s="106"/>
    </row>
    <row r="763" spans="1:33" x14ac:dyDescent="0.5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  <c r="AA763" s="106"/>
      <c r="AB763" s="106"/>
      <c r="AC763" s="106"/>
      <c r="AD763" s="106"/>
      <c r="AE763" s="106"/>
      <c r="AF763" s="106"/>
      <c r="AG763" s="106"/>
    </row>
    <row r="764" spans="1:33" x14ac:dyDescent="0.5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  <c r="AA764" s="106"/>
      <c r="AB764" s="106"/>
      <c r="AC764" s="106"/>
      <c r="AD764" s="106"/>
      <c r="AE764" s="106"/>
      <c r="AF764" s="106"/>
      <c r="AG764" s="106"/>
    </row>
    <row r="765" spans="1:33" x14ac:dyDescent="0.5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  <c r="AA765" s="106"/>
      <c r="AB765" s="106"/>
      <c r="AC765" s="106"/>
      <c r="AD765" s="106"/>
      <c r="AE765" s="106"/>
      <c r="AF765" s="106"/>
      <c r="AG765" s="106"/>
    </row>
    <row r="766" spans="1:33" x14ac:dyDescent="0.5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  <c r="AA766" s="106"/>
      <c r="AB766" s="106"/>
      <c r="AC766" s="106"/>
      <c r="AD766" s="106"/>
      <c r="AE766" s="106"/>
      <c r="AF766" s="106"/>
      <c r="AG766" s="106"/>
    </row>
    <row r="767" spans="1:33" x14ac:dyDescent="0.5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  <c r="AA767" s="106"/>
      <c r="AB767" s="106"/>
      <c r="AC767" s="106"/>
      <c r="AD767" s="106"/>
      <c r="AE767" s="106"/>
      <c r="AF767" s="106"/>
      <c r="AG767" s="106"/>
    </row>
    <row r="768" spans="1:33" x14ac:dyDescent="0.5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  <c r="AA768" s="106"/>
      <c r="AB768" s="106"/>
      <c r="AC768" s="106"/>
      <c r="AD768" s="106"/>
      <c r="AE768" s="106"/>
      <c r="AF768" s="106"/>
      <c r="AG768" s="106"/>
    </row>
    <row r="769" spans="1:33" x14ac:dyDescent="0.5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  <c r="AA769" s="106"/>
      <c r="AB769" s="106"/>
      <c r="AC769" s="106"/>
      <c r="AD769" s="106"/>
      <c r="AE769" s="106"/>
      <c r="AF769" s="106"/>
      <c r="AG769" s="106"/>
    </row>
    <row r="770" spans="1:33" x14ac:dyDescent="0.5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  <c r="AA770" s="106"/>
      <c r="AB770" s="106"/>
      <c r="AC770" s="106"/>
      <c r="AD770" s="106"/>
      <c r="AE770" s="106"/>
      <c r="AF770" s="106"/>
      <c r="AG770" s="106"/>
    </row>
    <row r="771" spans="1:33" x14ac:dyDescent="0.5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  <c r="AA771" s="106"/>
      <c r="AB771" s="106"/>
      <c r="AC771" s="106"/>
      <c r="AD771" s="106"/>
      <c r="AE771" s="106"/>
      <c r="AF771" s="106"/>
      <c r="AG771" s="106"/>
    </row>
    <row r="772" spans="1:33" x14ac:dyDescent="0.5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  <c r="AA772" s="106"/>
      <c r="AB772" s="106"/>
      <c r="AC772" s="106"/>
      <c r="AD772" s="106"/>
      <c r="AE772" s="106"/>
      <c r="AF772" s="106"/>
      <c r="AG772" s="106"/>
    </row>
    <row r="773" spans="1:33" x14ac:dyDescent="0.5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  <c r="AA773" s="106"/>
      <c r="AB773" s="106"/>
      <c r="AC773" s="106"/>
      <c r="AD773" s="106"/>
      <c r="AE773" s="106"/>
      <c r="AF773" s="106"/>
      <c r="AG773" s="106"/>
    </row>
    <row r="774" spans="1:33" x14ac:dyDescent="0.5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  <c r="AA774" s="106"/>
      <c r="AB774" s="106"/>
      <c r="AC774" s="106"/>
      <c r="AD774" s="106"/>
      <c r="AE774" s="106"/>
      <c r="AF774" s="106"/>
      <c r="AG774" s="106"/>
    </row>
    <row r="775" spans="1:33" x14ac:dyDescent="0.5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  <c r="AG775" s="106"/>
    </row>
    <row r="776" spans="1:33" x14ac:dyDescent="0.5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  <c r="AA776" s="106"/>
      <c r="AB776" s="106"/>
      <c r="AC776" s="106"/>
      <c r="AD776" s="106"/>
      <c r="AE776" s="106"/>
      <c r="AF776" s="106"/>
      <c r="AG776" s="106"/>
    </row>
    <row r="777" spans="1:33" x14ac:dyDescent="0.5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  <c r="AA777" s="106"/>
      <c r="AB777" s="106"/>
      <c r="AC777" s="106"/>
      <c r="AD777" s="106"/>
      <c r="AE777" s="106"/>
      <c r="AF777" s="106"/>
      <c r="AG777" s="106"/>
    </row>
    <row r="778" spans="1:33" x14ac:dyDescent="0.5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  <c r="AA778" s="106"/>
      <c r="AB778" s="106"/>
      <c r="AC778" s="106"/>
      <c r="AD778" s="106"/>
      <c r="AE778" s="106"/>
      <c r="AF778" s="106"/>
      <c r="AG778" s="106"/>
    </row>
    <row r="779" spans="1:33" x14ac:dyDescent="0.5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  <c r="AA779" s="106"/>
      <c r="AB779" s="106"/>
      <c r="AC779" s="106"/>
      <c r="AD779" s="106"/>
      <c r="AE779" s="106"/>
      <c r="AF779" s="106"/>
      <c r="AG779" s="106"/>
    </row>
    <row r="780" spans="1:33" x14ac:dyDescent="0.5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  <c r="AA780" s="106"/>
      <c r="AB780" s="106"/>
      <c r="AC780" s="106"/>
      <c r="AD780" s="106"/>
      <c r="AE780" s="106"/>
      <c r="AF780" s="106"/>
      <c r="AG780" s="106"/>
    </row>
    <row r="781" spans="1:33" x14ac:dyDescent="0.5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  <c r="AA781" s="106"/>
      <c r="AB781" s="106"/>
      <c r="AC781" s="106"/>
      <c r="AD781" s="106"/>
      <c r="AE781" s="106"/>
      <c r="AF781" s="106"/>
      <c r="AG781" s="106"/>
    </row>
    <row r="782" spans="1:33" x14ac:dyDescent="0.5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  <c r="AA782" s="106"/>
      <c r="AB782" s="106"/>
      <c r="AC782" s="106"/>
      <c r="AD782" s="106"/>
      <c r="AE782" s="106"/>
      <c r="AF782" s="106"/>
      <c r="AG782" s="106"/>
    </row>
    <row r="783" spans="1:33" x14ac:dyDescent="0.5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  <c r="AA783" s="106"/>
      <c r="AB783" s="106"/>
      <c r="AC783" s="106"/>
      <c r="AD783" s="106"/>
      <c r="AE783" s="106"/>
      <c r="AF783" s="106"/>
      <c r="AG783" s="106"/>
    </row>
    <row r="784" spans="1:33" x14ac:dyDescent="0.5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  <c r="AA784" s="106"/>
      <c r="AB784" s="106"/>
      <c r="AC784" s="106"/>
      <c r="AD784" s="106"/>
      <c r="AE784" s="106"/>
      <c r="AF784" s="106"/>
      <c r="AG784" s="106"/>
    </row>
    <row r="785" spans="1:33" x14ac:dyDescent="0.5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  <c r="AA785" s="106"/>
      <c r="AB785" s="106"/>
      <c r="AC785" s="106"/>
      <c r="AD785" s="106"/>
      <c r="AE785" s="106"/>
      <c r="AF785" s="106"/>
      <c r="AG785" s="106"/>
    </row>
    <row r="786" spans="1:33" x14ac:dyDescent="0.5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  <c r="AA786" s="106"/>
      <c r="AB786" s="106"/>
      <c r="AC786" s="106"/>
      <c r="AD786" s="106"/>
      <c r="AE786" s="106"/>
      <c r="AF786" s="106"/>
      <c r="AG786" s="106"/>
    </row>
    <row r="787" spans="1:33" x14ac:dyDescent="0.5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  <c r="AA787" s="106"/>
      <c r="AB787" s="106"/>
      <c r="AC787" s="106"/>
      <c r="AD787" s="106"/>
      <c r="AE787" s="106"/>
      <c r="AF787" s="106"/>
      <c r="AG787" s="106"/>
    </row>
    <row r="788" spans="1:33" x14ac:dyDescent="0.5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  <c r="AA788" s="106"/>
      <c r="AB788" s="106"/>
      <c r="AC788" s="106"/>
      <c r="AD788" s="106"/>
      <c r="AE788" s="106"/>
      <c r="AF788" s="106"/>
      <c r="AG788" s="106"/>
    </row>
    <row r="789" spans="1:33" x14ac:dyDescent="0.5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  <c r="AA789" s="106"/>
      <c r="AB789" s="106"/>
      <c r="AC789" s="106"/>
      <c r="AD789" s="106"/>
      <c r="AE789" s="106"/>
      <c r="AF789" s="106"/>
      <c r="AG789" s="106"/>
    </row>
    <row r="790" spans="1:33" x14ac:dyDescent="0.5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  <c r="AA790" s="106"/>
      <c r="AB790" s="106"/>
      <c r="AC790" s="106"/>
      <c r="AD790" s="106"/>
      <c r="AE790" s="106"/>
      <c r="AF790" s="106"/>
      <c r="AG790" s="106"/>
    </row>
    <row r="791" spans="1:33" x14ac:dyDescent="0.5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  <c r="AA791" s="106"/>
      <c r="AB791" s="106"/>
      <c r="AC791" s="106"/>
      <c r="AD791" s="106"/>
      <c r="AE791" s="106"/>
      <c r="AF791" s="106"/>
      <c r="AG791" s="106"/>
    </row>
    <row r="792" spans="1:33" x14ac:dyDescent="0.5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  <c r="AA792" s="106"/>
      <c r="AB792" s="106"/>
      <c r="AC792" s="106"/>
      <c r="AD792" s="106"/>
      <c r="AE792" s="106"/>
      <c r="AF792" s="106"/>
      <c r="AG792" s="106"/>
    </row>
    <row r="793" spans="1:33" x14ac:dyDescent="0.5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  <c r="AA793" s="106"/>
      <c r="AB793" s="106"/>
      <c r="AC793" s="106"/>
      <c r="AD793" s="106"/>
      <c r="AE793" s="106"/>
      <c r="AF793" s="106"/>
      <c r="AG793" s="106"/>
    </row>
    <row r="794" spans="1:33" x14ac:dyDescent="0.5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  <c r="AA794" s="106"/>
      <c r="AB794" s="106"/>
      <c r="AC794" s="106"/>
      <c r="AD794" s="106"/>
      <c r="AE794" s="106"/>
      <c r="AF794" s="106"/>
      <c r="AG794" s="106"/>
    </row>
    <row r="795" spans="1:33" x14ac:dyDescent="0.5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  <c r="AA795" s="106"/>
      <c r="AB795" s="106"/>
      <c r="AC795" s="106"/>
      <c r="AD795" s="106"/>
      <c r="AE795" s="106"/>
      <c r="AF795" s="106"/>
      <c r="AG795" s="106"/>
    </row>
    <row r="796" spans="1:33" x14ac:dyDescent="0.5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  <c r="AA796" s="106"/>
      <c r="AB796" s="106"/>
      <c r="AC796" s="106"/>
      <c r="AD796" s="106"/>
      <c r="AE796" s="106"/>
      <c r="AF796" s="106"/>
      <c r="AG796" s="106"/>
    </row>
    <row r="797" spans="1:33" x14ac:dyDescent="0.5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  <c r="AA797" s="106"/>
      <c r="AB797" s="106"/>
      <c r="AC797" s="106"/>
      <c r="AD797" s="106"/>
      <c r="AE797" s="106"/>
      <c r="AF797" s="106"/>
      <c r="AG797" s="106"/>
    </row>
    <row r="798" spans="1:33" x14ac:dyDescent="0.5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  <c r="AA798" s="106"/>
      <c r="AB798" s="106"/>
      <c r="AC798" s="106"/>
      <c r="AD798" s="106"/>
      <c r="AE798" s="106"/>
      <c r="AF798" s="106"/>
      <c r="AG798" s="106"/>
    </row>
    <row r="799" spans="1:33" x14ac:dyDescent="0.5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  <c r="AA799" s="106"/>
      <c r="AB799" s="106"/>
      <c r="AC799" s="106"/>
      <c r="AD799" s="106"/>
      <c r="AE799" s="106"/>
      <c r="AF799" s="106"/>
      <c r="AG799" s="106"/>
    </row>
    <row r="800" spans="1:33" x14ac:dyDescent="0.5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  <c r="AA800" s="106"/>
      <c r="AB800" s="106"/>
      <c r="AC800" s="106"/>
      <c r="AD800" s="106"/>
      <c r="AE800" s="106"/>
      <c r="AF800" s="106"/>
      <c r="AG800" s="106"/>
    </row>
    <row r="801" spans="1:33" x14ac:dyDescent="0.5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  <c r="AA801" s="106"/>
      <c r="AB801" s="106"/>
      <c r="AC801" s="106"/>
      <c r="AD801" s="106"/>
      <c r="AE801" s="106"/>
      <c r="AF801" s="106"/>
      <c r="AG801" s="106"/>
    </row>
    <row r="802" spans="1:33" x14ac:dyDescent="0.5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  <c r="AA802" s="106"/>
      <c r="AB802" s="106"/>
      <c r="AC802" s="106"/>
      <c r="AD802" s="106"/>
      <c r="AE802" s="106"/>
      <c r="AF802" s="106"/>
      <c r="AG802" s="106"/>
    </row>
    <row r="803" spans="1:33" x14ac:dyDescent="0.5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  <c r="AA803" s="106"/>
      <c r="AB803" s="106"/>
      <c r="AC803" s="106"/>
      <c r="AD803" s="106"/>
      <c r="AE803" s="106"/>
      <c r="AF803" s="106"/>
      <c r="AG803" s="106"/>
    </row>
    <row r="804" spans="1:33" x14ac:dyDescent="0.5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  <c r="AA804" s="106"/>
      <c r="AB804" s="106"/>
      <c r="AC804" s="106"/>
      <c r="AD804" s="106"/>
      <c r="AE804" s="106"/>
      <c r="AF804" s="106"/>
      <c r="AG804" s="106"/>
    </row>
    <row r="805" spans="1:33" x14ac:dyDescent="0.5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  <c r="AA805" s="106"/>
      <c r="AB805" s="106"/>
      <c r="AC805" s="106"/>
      <c r="AD805" s="106"/>
      <c r="AE805" s="106"/>
      <c r="AF805" s="106"/>
      <c r="AG805" s="106"/>
    </row>
    <row r="806" spans="1:33" x14ac:dyDescent="0.5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  <c r="AA806" s="106"/>
      <c r="AB806" s="106"/>
      <c r="AC806" s="106"/>
      <c r="AD806" s="106"/>
      <c r="AE806" s="106"/>
      <c r="AF806" s="106"/>
      <c r="AG806" s="106"/>
    </row>
    <row r="807" spans="1:33" x14ac:dyDescent="0.5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  <c r="AA807" s="106"/>
      <c r="AB807" s="106"/>
      <c r="AC807" s="106"/>
      <c r="AD807" s="106"/>
      <c r="AE807" s="106"/>
      <c r="AF807" s="106"/>
      <c r="AG807" s="106"/>
    </row>
    <row r="808" spans="1:33" x14ac:dyDescent="0.5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  <c r="AA808" s="106"/>
      <c r="AB808" s="106"/>
      <c r="AC808" s="106"/>
      <c r="AD808" s="106"/>
      <c r="AE808" s="106"/>
      <c r="AF808" s="106"/>
      <c r="AG808" s="106"/>
    </row>
    <row r="809" spans="1:33" x14ac:dyDescent="0.5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  <c r="AA809" s="106"/>
      <c r="AB809" s="106"/>
      <c r="AC809" s="106"/>
      <c r="AD809" s="106"/>
      <c r="AE809" s="106"/>
      <c r="AF809" s="106"/>
      <c r="AG809" s="106"/>
    </row>
    <row r="810" spans="1:33" x14ac:dyDescent="0.5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  <c r="AA810" s="106"/>
      <c r="AB810" s="106"/>
      <c r="AC810" s="106"/>
      <c r="AD810" s="106"/>
      <c r="AE810" s="106"/>
      <c r="AF810" s="106"/>
      <c r="AG810" s="106"/>
    </row>
    <row r="811" spans="1:33" x14ac:dyDescent="0.5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  <c r="AA811" s="106"/>
      <c r="AB811" s="106"/>
      <c r="AC811" s="106"/>
      <c r="AD811" s="106"/>
      <c r="AE811" s="106"/>
      <c r="AF811" s="106"/>
      <c r="AG811" s="106"/>
    </row>
    <row r="812" spans="1:33" x14ac:dyDescent="0.5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  <c r="AA812" s="106"/>
      <c r="AB812" s="106"/>
      <c r="AC812" s="106"/>
      <c r="AD812" s="106"/>
      <c r="AE812" s="106"/>
      <c r="AF812" s="106"/>
      <c r="AG812" s="106"/>
    </row>
    <row r="813" spans="1:33" x14ac:dyDescent="0.5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  <c r="AA813" s="106"/>
      <c r="AB813" s="106"/>
      <c r="AC813" s="106"/>
      <c r="AD813" s="106"/>
      <c r="AE813" s="106"/>
      <c r="AF813" s="106"/>
      <c r="AG813" s="106"/>
    </row>
    <row r="814" spans="1:33" x14ac:dyDescent="0.5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  <c r="AA814" s="106"/>
      <c r="AB814" s="106"/>
      <c r="AC814" s="106"/>
      <c r="AD814" s="106"/>
      <c r="AE814" s="106"/>
      <c r="AF814" s="106"/>
      <c r="AG814" s="106"/>
    </row>
    <row r="815" spans="1:33" x14ac:dyDescent="0.5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  <c r="AA815" s="106"/>
      <c r="AB815" s="106"/>
      <c r="AC815" s="106"/>
      <c r="AD815" s="106"/>
      <c r="AE815" s="106"/>
      <c r="AF815" s="106"/>
      <c r="AG815" s="106"/>
    </row>
    <row r="816" spans="1:33" x14ac:dyDescent="0.5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  <c r="AA816" s="106"/>
      <c r="AB816" s="106"/>
      <c r="AC816" s="106"/>
      <c r="AD816" s="106"/>
      <c r="AE816" s="106"/>
      <c r="AF816" s="106"/>
      <c r="AG816" s="106"/>
    </row>
    <row r="817" spans="1:33" x14ac:dyDescent="0.5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  <c r="AA817" s="106"/>
      <c r="AB817" s="106"/>
      <c r="AC817" s="106"/>
      <c r="AD817" s="106"/>
      <c r="AE817" s="106"/>
      <c r="AF817" s="106"/>
      <c r="AG817" s="106"/>
    </row>
    <row r="818" spans="1:33" x14ac:dyDescent="0.5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  <c r="AA818" s="106"/>
      <c r="AB818" s="106"/>
      <c r="AC818" s="106"/>
      <c r="AD818" s="106"/>
      <c r="AE818" s="106"/>
      <c r="AF818" s="106"/>
      <c r="AG818" s="106"/>
    </row>
    <row r="819" spans="1:33" x14ac:dyDescent="0.5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  <c r="AA819" s="106"/>
      <c r="AB819" s="106"/>
      <c r="AC819" s="106"/>
      <c r="AD819" s="106"/>
      <c r="AE819" s="106"/>
      <c r="AF819" s="106"/>
      <c r="AG819" s="106"/>
    </row>
    <row r="820" spans="1:33" x14ac:dyDescent="0.5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  <c r="AA820" s="106"/>
      <c r="AB820" s="106"/>
      <c r="AC820" s="106"/>
      <c r="AD820" s="106"/>
      <c r="AE820" s="106"/>
      <c r="AF820" s="106"/>
      <c r="AG820" s="106"/>
    </row>
    <row r="821" spans="1:33" x14ac:dyDescent="0.5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  <c r="AA821" s="106"/>
      <c r="AB821" s="106"/>
      <c r="AC821" s="106"/>
      <c r="AD821" s="106"/>
      <c r="AE821" s="106"/>
      <c r="AF821" s="106"/>
      <c r="AG821" s="106"/>
    </row>
    <row r="822" spans="1:33" x14ac:dyDescent="0.5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  <c r="AA822" s="106"/>
      <c r="AB822" s="106"/>
      <c r="AC822" s="106"/>
      <c r="AD822" s="106"/>
      <c r="AE822" s="106"/>
      <c r="AF822" s="106"/>
      <c r="AG822" s="106"/>
    </row>
    <row r="823" spans="1:33" x14ac:dyDescent="0.5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  <c r="AA823" s="106"/>
      <c r="AB823" s="106"/>
      <c r="AC823" s="106"/>
      <c r="AD823" s="106"/>
      <c r="AE823" s="106"/>
      <c r="AF823" s="106"/>
      <c r="AG823" s="106"/>
    </row>
    <row r="824" spans="1:33" x14ac:dyDescent="0.5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  <c r="AA824" s="106"/>
      <c r="AB824" s="106"/>
      <c r="AC824" s="106"/>
      <c r="AD824" s="106"/>
      <c r="AE824" s="106"/>
      <c r="AF824" s="106"/>
      <c r="AG824" s="106"/>
    </row>
    <row r="825" spans="1:33" x14ac:dyDescent="0.5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  <c r="AA825" s="106"/>
      <c r="AB825" s="106"/>
      <c r="AC825" s="106"/>
      <c r="AD825" s="106"/>
      <c r="AE825" s="106"/>
      <c r="AF825" s="106"/>
      <c r="AG825" s="106"/>
    </row>
    <row r="826" spans="1:33" x14ac:dyDescent="0.5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  <c r="AA826" s="106"/>
      <c r="AB826" s="106"/>
      <c r="AC826" s="106"/>
      <c r="AD826" s="106"/>
      <c r="AE826" s="106"/>
      <c r="AF826" s="106"/>
      <c r="AG826" s="106"/>
    </row>
    <row r="827" spans="1:33" x14ac:dyDescent="0.5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  <c r="AA827" s="106"/>
      <c r="AB827" s="106"/>
      <c r="AC827" s="106"/>
      <c r="AD827" s="106"/>
      <c r="AE827" s="106"/>
      <c r="AF827" s="106"/>
      <c r="AG827" s="106"/>
    </row>
    <row r="828" spans="1:33" x14ac:dyDescent="0.5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  <c r="AA828" s="106"/>
      <c r="AB828" s="106"/>
      <c r="AC828" s="106"/>
      <c r="AD828" s="106"/>
      <c r="AE828" s="106"/>
      <c r="AF828" s="106"/>
      <c r="AG828" s="106"/>
    </row>
    <row r="829" spans="1:33" x14ac:dyDescent="0.5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  <c r="AA829" s="106"/>
      <c r="AB829" s="106"/>
      <c r="AC829" s="106"/>
      <c r="AD829" s="106"/>
      <c r="AE829" s="106"/>
      <c r="AF829" s="106"/>
      <c r="AG829" s="106"/>
    </row>
    <row r="830" spans="1:33" x14ac:dyDescent="0.5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  <c r="AA830" s="106"/>
      <c r="AB830" s="106"/>
      <c r="AC830" s="106"/>
      <c r="AD830" s="106"/>
      <c r="AE830" s="106"/>
      <c r="AF830" s="106"/>
      <c r="AG830" s="106"/>
    </row>
    <row r="831" spans="1:33" x14ac:dyDescent="0.5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  <c r="AA831" s="106"/>
      <c r="AB831" s="106"/>
      <c r="AC831" s="106"/>
      <c r="AD831" s="106"/>
      <c r="AE831" s="106"/>
      <c r="AF831" s="106"/>
      <c r="AG831" s="106"/>
    </row>
    <row r="832" spans="1:33" x14ac:dyDescent="0.5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  <c r="AA832" s="106"/>
      <c r="AB832" s="106"/>
      <c r="AC832" s="106"/>
      <c r="AD832" s="106"/>
      <c r="AE832" s="106"/>
      <c r="AF832" s="106"/>
      <c r="AG832" s="106"/>
    </row>
    <row r="833" spans="1:33" x14ac:dyDescent="0.5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  <c r="AA833" s="106"/>
      <c r="AB833" s="106"/>
      <c r="AC833" s="106"/>
      <c r="AD833" s="106"/>
      <c r="AE833" s="106"/>
      <c r="AF833" s="106"/>
      <c r="AG833" s="106"/>
    </row>
    <row r="834" spans="1:33" x14ac:dyDescent="0.5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  <c r="AA834" s="106"/>
      <c r="AB834" s="106"/>
      <c r="AC834" s="106"/>
      <c r="AD834" s="106"/>
      <c r="AE834" s="106"/>
      <c r="AF834" s="106"/>
      <c r="AG834" s="106"/>
    </row>
    <row r="835" spans="1:33" x14ac:dyDescent="0.5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  <c r="AA835" s="106"/>
      <c r="AB835" s="106"/>
      <c r="AC835" s="106"/>
      <c r="AD835" s="106"/>
      <c r="AE835" s="106"/>
      <c r="AF835" s="106"/>
      <c r="AG835" s="106"/>
    </row>
    <row r="836" spans="1:33" x14ac:dyDescent="0.5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  <c r="AA836" s="106"/>
      <c r="AB836" s="106"/>
      <c r="AC836" s="106"/>
      <c r="AD836" s="106"/>
      <c r="AE836" s="106"/>
      <c r="AF836" s="106"/>
      <c r="AG836" s="106"/>
    </row>
    <row r="837" spans="1:33" x14ac:dyDescent="0.5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  <c r="AA837" s="106"/>
      <c r="AB837" s="106"/>
      <c r="AC837" s="106"/>
      <c r="AD837" s="106"/>
      <c r="AE837" s="106"/>
      <c r="AF837" s="106"/>
      <c r="AG837" s="106"/>
    </row>
    <row r="838" spans="1:33" x14ac:dyDescent="0.5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  <c r="AA838" s="106"/>
      <c r="AB838" s="106"/>
      <c r="AC838" s="106"/>
      <c r="AD838" s="106"/>
      <c r="AE838" s="106"/>
      <c r="AF838" s="106"/>
      <c r="AG838" s="106"/>
    </row>
    <row r="839" spans="1:33" x14ac:dyDescent="0.5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  <c r="AA839" s="106"/>
      <c r="AB839" s="106"/>
      <c r="AC839" s="106"/>
      <c r="AD839" s="106"/>
      <c r="AE839" s="106"/>
      <c r="AF839" s="106"/>
      <c r="AG839" s="106"/>
    </row>
    <row r="840" spans="1:33" x14ac:dyDescent="0.5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  <c r="AA840" s="106"/>
      <c r="AB840" s="106"/>
      <c r="AC840" s="106"/>
      <c r="AD840" s="106"/>
      <c r="AE840" s="106"/>
      <c r="AF840" s="106"/>
      <c r="AG840" s="106"/>
    </row>
    <row r="841" spans="1:33" x14ac:dyDescent="0.5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  <c r="AA841" s="106"/>
      <c r="AB841" s="106"/>
      <c r="AC841" s="106"/>
      <c r="AD841" s="106"/>
      <c r="AE841" s="106"/>
      <c r="AF841" s="106"/>
      <c r="AG841" s="106"/>
    </row>
    <row r="842" spans="1:33" x14ac:dyDescent="0.5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  <c r="AA842" s="106"/>
      <c r="AB842" s="106"/>
      <c r="AC842" s="106"/>
      <c r="AD842" s="106"/>
      <c r="AE842" s="106"/>
      <c r="AF842" s="106"/>
      <c r="AG842" s="106"/>
    </row>
    <row r="843" spans="1:33" x14ac:dyDescent="0.5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  <c r="AA843" s="106"/>
      <c r="AB843" s="106"/>
      <c r="AC843" s="106"/>
      <c r="AD843" s="106"/>
      <c r="AE843" s="106"/>
      <c r="AF843" s="106"/>
      <c r="AG843" s="106"/>
    </row>
    <row r="844" spans="1:33" x14ac:dyDescent="0.5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  <c r="AA844" s="106"/>
      <c r="AB844" s="106"/>
      <c r="AC844" s="106"/>
      <c r="AD844" s="106"/>
      <c r="AE844" s="106"/>
      <c r="AF844" s="106"/>
      <c r="AG844" s="106"/>
    </row>
    <row r="845" spans="1:33" x14ac:dyDescent="0.5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  <c r="AA845" s="106"/>
      <c r="AB845" s="106"/>
      <c r="AC845" s="106"/>
      <c r="AD845" s="106"/>
      <c r="AE845" s="106"/>
      <c r="AF845" s="106"/>
      <c r="AG845" s="106"/>
    </row>
    <row r="846" spans="1:33" x14ac:dyDescent="0.5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  <c r="AA846" s="106"/>
      <c r="AB846" s="106"/>
      <c r="AC846" s="106"/>
      <c r="AD846" s="106"/>
      <c r="AE846" s="106"/>
      <c r="AF846" s="106"/>
      <c r="AG846" s="106"/>
    </row>
    <row r="847" spans="1:33" x14ac:dyDescent="0.5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  <c r="AA847" s="106"/>
      <c r="AB847" s="106"/>
      <c r="AC847" s="106"/>
      <c r="AD847" s="106"/>
      <c r="AE847" s="106"/>
      <c r="AF847" s="106"/>
      <c r="AG847" s="106"/>
    </row>
    <row r="848" spans="1:33" x14ac:dyDescent="0.5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  <c r="AA848" s="106"/>
      <c r="AB848" s="106"/>
      <c r="AC848" s="106"/>
      <c r="AD848" s="106"/>
      <c r="AE848" s="106"/>
      <c r="AF848" s="106"/>
      <c r="AG848" s="106"/>
    </row>
    <row r="849" spans="1:33" x14ac:dyDescent="0.5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  <c r="AA849" s="106"/>
      <c r="AB849" s="106"/>
      <c r="AC849" s="106"/>
      <c r="AD849" s="106"/>
      <c r="AE849" s="106"/>
      <c r="AF849" s="106"/>
      <c r="AG849" s="106"/>
    </row>
    <row r="850" spans="1:33" x14ac:dyDescent="0.5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  <c r="AA850" s="106"/>
      <c r="AB850" s="106"/>
      <c r="AC850" s="106"/>
      <c r="AD850" s="106"/>
      <c r="AE850" s="106"/>
      <c r="AF850" s="106"/>
      <c r="AG850" s="106"/>
    </row>
    <row r="851" spans="1:33" x14ac:dyDescent="0.5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  <c r="AA851" s="106"/>
      <c r="AB851" s="106"/>
      <c r="AC851" s="106"/>
      <c r="AD851" s="106"/>
      <c r="AE851" s="106"/>
      <c r="AF851" s="106"/>
      <c r="AG851" s="106"/>
    </row>
    <row r="852" spans="1:33" x14ac:dyDescent="0.5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  <c r="AA852" s="106"/>
      <c r="AB852" s="106"/>
      <c r="AC852" s="106"/>
      <c r="AD852" s="106"/>
      <c r="AE852" s="106"/>
      <c r="AF852" s="106"/>
      <c r="AG852" s="106"/>
    </row>
    <row r="853" spans="1:33" x14ac:dyDescent="0.5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  <c r="AA853" s="106"/>
      <c r="AB853" s="106"/>
      <c r="AC853" s="106"/>
      <c r="AD853" s="106"/>
      <c r="AE853" s="106"/>
      <c r="AF853" s="106"/>
      <c r="AG853" s="106"/>
    </row>
    <row r="854" spans="1:33" x14ac:dyDescent="0.5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  <c r="AA854" s="106"/>
      <c r="AB854" s="106"/>
      <c r="AC854" s="106"/>
      <c r="AD854" s="106"/>
      <c r="AE854" s="106"/>
      <c r="AF854" s="106"/>
      <c r="AG854" s="106"/>
    </row>
    <row r="855" spans="1:33" x14ac:dyDescent="0.5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  <c r="AA855" s="106"/>
      <c r="AB855" s="106"/>
      <c r="AC855" s="106"/>
      <c r="AD855" s="106"/>
      <c r="AE855" s="106"/>
      <c r="AF855" s="106"/>
      <c r="AG855" s="106"/>
    </row>
    <row r="856" spans="1:33" x14ac:dyDescent="0.5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  <c r="AA856" s="106"/>
      <c r="AB856" s="106"/>
      <c r="AC856" s="106"/>
      <c r="AD856" s="106"/>
      <c r="AE856" s="106"/>
      <c r="AF856" s="106"/>
      <c r="AG856" s="106"/>
    </row>
    <row r="857" spans="1:33" x14ac:dyDescent="0.5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  <c r="AA857" s="106"/>
      <c r="AB857" s="106"/>
      <c r="AC857" s="106"/>
      <c r="AD857" s="106"/>
      <c r="AE857" s="106"/>
      <c r="AF857" s="106"/>
      <c r="AG857" s="106"/>
    </row>
    <row r="858" spans="1:33" x14ac:dyDescent="0.5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  <c r="AA858" s="106"/>
      <c r="AB858" s="106"/>
      <c r="AC858" s="106"/>
      <c r="AD858" s="106"/>
      <c r="AE858" s="106"/>
      <c r="AF858" s="106"/>
      <c r="AG858" s="106"/>
    </row>
    <row r="859" spans="1:33" x14ac:dyDescent="0.5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  <c r="AA859" s="106"/>
      <c r="AB859" s="106"/>
      <c r="AC859" s="106"/>
      <c r="AD859" s="106"/>
      <c r="AE859" s="106"/>
      <c r="AF859" s="106"/>
      <c r="AG859" s="106"/>
    </row>
    <row r="860" spans="1:33" x14ac:dyDescent="0.5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  <c r="AA860" s="106"/>
      <c r="AB860" s="106"/>
      <c r="AC860" s="106"/>
      <c r="AD860" s="106"/>
      <c r="AE860" s="106"/>
      <c r="AF860" s="106"/>
      <c r="AG860" s="106"/>
    </row>
    <row r="861" spans="1:33" x14ac:dyDescent="0.5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  <c r="AA861" s="106"/>
      <c r="AB861" s="106"/>
      <c r="AC861" s="106"/>
      <c r="AD861" s="106"/>
      <c r="AE861" s="106"/>
      <c r="AF861" s="106"/>
      <c r="AG861" s="106"/>
    </row>
    <row r="862" spans="1:33" x14ac:dyDescent="0.5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  <c r="AA862" s="106"/>
      <c r="AB862" s="106"/>
      <c r="AC862" s="106"/>
      <c r="AD862" s="106"/>
      <c r="AE862" s="106"/>
      <c r="AF862" s="106"/>
      <c r="AG862" s="106"/>
    </row>
    <row r="863" spans="1:33" x14ac:dyDescent="0.5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  <c r="AA863" s="106"/>
      <c r="AB863" s="106"/>
      <c r="AC863" s="106"/>
      <c r="AD863" s="106"/>
      <c r="AE863" s="106"/>
      <c r="AF863" s="106"/>
      <c r="AG863" s="106"/>
    </row>
    <row r="864" spans="1:33" x14ac:dyDescent="0.5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  <c r="AA864" s="106"/>
      <c r="AB864" s="106"/>
      <c r="AC864" s="106"/>
      <c r="AD864" s="106"/>
      <c r="AE864" s="106"/>
      <c r="AF864" s="106"/>
      <c r="AG864" s="106"/>
    </row>
    <row r="865" spans="1:33" x14ac:dyDescent="0.5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  <c r="AA865" s="106"/>
      <c r="AB865" s="106"/>
      <c r="AC865" s="106"/>
      <c r="AD865" s="106"/>
      <c r="AE865" s="106"/>
      <c r="AF865" s="106"/>
      <c r="AG865" s="106"/>
    </row>
    <row r="866" spans="1:33" x14ac:dyDescent="0.5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  <c r="AA866" s="106"/>
      <c r="AB866" s="106"/>
      <c r="AC866" s="106"/>
      <c r="AD866" s="106"/>
      <c r="AE866" s="106"/>
      <c r="AF866" s="106"/>
      <c r="AG866" s="106"/>
    </row>
    <row r="867" spans="1:33" x14ac:dyDescent="0.5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  <c r="AA867" s="106"/>
      <c r="AB867" s="106"/>
      <c r="AC867" s="106"/>
      <c r="AD867" s="106"/>
      <c r="AE867" s="106"/>
      <c r="AF867" s="106"/>
      <c r="AG867" s="106"/>
    </row>
    <row r="868" spans="1:33" x14ac:dyDescent="0.5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  <c r="AA868" s="106"/>
      <c r="AB868" s="106"/>
      <c r="AC868" s="106"/>
      <c r="AD868" s="106"/>
      <c r="AE868" s="106"/>
      <c r="AF868" s="106"/>
      <c r="AG868" s="106"/>
    </row>
    <row r="869" spans="1:33" x14ac:dyDescent="0.5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  <c r="AA869" s="106"/>
      <c r="AB869" s="106"/>
      <c r="AC869" s="106"/>
      <c r="AD869" s="106"/>
      <c r="AE869" s="106"/>
      <c r="AF869" s="106"/>
      <c r="AG869" s="106"/>
    </row>
    <row r="870" spans="1:33" x14ac:dyDescent="0.5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  <c r="AA870" s="106"/>
      <c r="AB870" s="106"/>
      <c r="AC870" s="106"/>
      <c r="AD870" s="106"/>
      <c r="AE870" s="106"/>
      <c r="AF870" s="106"/>
      <c r="AG870" s="106"/>
    </row>
    <row r="871" spans="1:33" x14ac:dyDescent="0.5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  <c r="AA871" s="106"/>
      <c r="AB871" s="106"/>
      <c r="AC871" s="106"/>
      <c r="AD871" s="106"/>
      <c r="AE871" s="106"/>
      <c r="AF871" s="106"/>
      <c r="AG871" s="106"/>
    </row>
    <row r="872" spans="1:33" x14ac:dyDescent="0.5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  <c r="AA872" s="106"/>
      <c r="AB872" s="106"/>
      <c r="AC872" s="106"/>
      <c r="AD872" s="106"/>
      <c r="AE872" s="106"/>
      <c r="AF872" s="106"/>
      <c r="AG872" s="106"/>
    </row>
    <row r="873" spans="1:33" x14ac:dyDescent="0.5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  <c r="AA873" s="106"/>
      <c r="AB873" s="106"/>
      <c r="AC873" s="106"/>
      <c r="AD873" s="106"/>
      <c r="AE873" s="106"/>
      <c r="AF873" s="106"/>
      <c r="AG873" s="106"/>
    </row>
    <row r="874" spans="1:33" x14ac:dyDescent="0.5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  <c r="AA874" s="106"/>
      <c r="AB874" s="106"/>
      <c r="AC874" s="106"/>
      <c r="AD874" s="106"/>
      <c r="AE874" s="106"/>
      <c r="AF874" s="106"/>
      <c r="AG874" s="106"/>
    </row>
    <row r="875" spans="1:33" x14ac:dyDescent="0.5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  <c r="AA875" s="106"/>
      <c r="AB875" s="106"/>
      <c r="AC875" s="106"/>
      <c r="AD875" s="106"/>
      <c r="AE875" s="106"/>
      <c r="AF875" s="106"/>
      <c r="AG875" s="106"/>
    </row>
    <row r="876" spans="1:33" x14ac:dyDescent="0.5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  <c r="AA876" s="106"/>
      <c r="AB876" s="106"/>
      <c r="AC876" s="106"/>
      <c r="AD876" s="106"/>
      <c r="AE876" s="106"/>
      <c r="AF876" s="106"/>
      <c r="AG876" s="106"/>
    </row>
    <row r="877" spans="1:33" x14ac:dyDescent="0.5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  <c r="AA877" s="106"/>
      <c r="AB877" s="106"/>
      <c r="AC877" s="106"/>
      <c r="AD877" s="106"/>
      <c r="AE877" s="106"/>
      <c r="AF877" s="106"/>
      <c r="AG877" s="106"/>
    </row>
    <row r="878" spans="1:33" x14ac:dyDescent="0.5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  <c r="AA878" s="106"/>
      <c r="AB878" s="106"/>
      <c r="AC878" s="106"/>
      <c r="AD878" s="106"/>
      <c r="AE878" s="106"/>
      <c r="AF878" s="106"/>
      <c r="AG878" s="106"/>
    </row>
    <row r="879" spans="1:33" x14ac:dyDescent="0.5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  <c r="AA879" s="106"/>
      <c r="AB879" s="106"/>
      <c r="AC879" s="106"/>
      <c r="AD879" s="106"/>
      <c r="AE879" s="106"/>
      <c r="AF879" s="106"/>
      <c r="AG879" s="106"/>
    </row>
    <row r="880" spans="1:33" x14ac:dyDescent="0.5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  <c r="AA880" s="106"/>
      <c r="AB880" s="106"/>
      <c r="AC880" s="106"/>
      <c r="AD880" s="106"/>
      <c r="AE880" s="106"/>
      <c r="AF880" s="106"/>
      <c r="AG880" s="106"/>
    </row>
    <row r="881" spans="1:33" x14ac:dyDescent="0.5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  <c r="AA881" s="106"/>
      <c r="AB881" s="106"/>
      <c r="AC881" s="106"/>
      <c r="AD881" s="106"/>
      <c r="AE881" s="106"/>
      <c r="AF881" s="106"/>
      <c r="AG881" s="106"/>
    </row>
    <row r="882" spans="1:33" x14ac:dyDescent="0.5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  <c r="AA882" s="106"/>
      <c r="AB882" s="106"/>
      <c r="AC882" s="106"/>
      <c r="AD882" s="106"/>
      <c r="AE882" s="106"/>
      <c r="AF882" s="106"/>
      <c r="AG882" s="106"/>
    </row>
    <row r="883" spans="1:33" x14ac:dyDescent="0.5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  <c r="AA883" s="106"/>
      <c r="AB883" s="106"/>
      <c r="AC883" s="106"/>
      <c r="AD883" s="106"/>
      <c r="AE883" s="106"/>
      <c r="AF883" s="106"/>
      <c r="AG883" s="106"/>
    </row>
    <row r="884" spans="1:33" x14ac:dyDescent="0.5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  <c r="AA884" s="106"/>
      <c r="AB884" s="106"/>
      <c r="AC884" s="106"/>
      <c r="AD884" s="106"/>
      <c r="AE884" s="106"/>
      <c r="AF884" s="106"/>
      <c r="AG884" s="106"/>
    </row>
    <row r="885" spans="1:33" x14ac:dyDescent="0.5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  <c r="AA885" s="106"/>
      <c r="AB885" s="106"/>
      <c r="AC885" s="106"/>
      <c r="AD885" s="106"/>
      <c r="AE885" s="106"/>
      <c r="AF885" s="106"/>
      <c r="AG885" s="106"/>
    </row>
    <row r="886" spans="1:33" x14ac:dyDescent="0.5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  <c r="AA886" s="106"/>
      <c r="AB886" s="106"/>
      <c r="AC886" s="106"/>
      <c r="AD886" s="106"/>
      <c r="AE886" s="106"/>
      <c r="AF886" s="106"/>
      <c r="AG886" s="106"/>
    </row>
    <row r="887" spans="1:33" x14ac:dyDescent="0.5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  <c r="AA887" s="106"/>
      <c r="AB887" s="106"/>
      <c r="AC887" s="106"/>
      <c r="AD887" s="106"/>
      <c r="AE887" s="106"/>
      <c r="AF887" s="106"/>
      <c r="AG887" s="106"/>
    </row>
    <row r="888" spans="1:33" x14ac:dyDescent="0.5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  <c r="AA888" s="106"/>
      <c r="AB888" s="106"/>
      <c r="AC888" s="106"/>
      <c r="AD888" s="106"/>
      <c r="AE888" s="106"/>
      <c r="AF888" s="106"/>
      <c r="AG888" s="106"/>
    </row>
    <row r="889" spans="1:33" x14ac:dyDescent="0.5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  <c r="AA889" s="106"/>
      <c r="AB889" s="106"/>
      <c r="AC889" s="106"/>
      <c r="AD889" s="106"/>
      <c r="AE889" s="106"/>
      <c r="AF889" s="106"/>
      <c r="AG889" s="106"/>
    </row>
    <row r="890" spans="1:33" x14ac:dyDescent="0.5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  <c r="AA890" s="106"/>
      <c r="AB890" s="106"/>
      <c r="AC890" s="106"/>
      <c r="AD890" s="106"/>
      <c r="AE890" s="106"/>
      <c r="AF890" s="106"/>
      <c r="AG890" s="106"/>
    </row>
    <row r="891" spans="1:33" x14ac:dyDescent="0.5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  <c r="AA891" s="106"/>
      <c r="AB891" s="106"/>
      <c r="AC891" s="106"/>
      <c r="AD891" s="106"/>
      <c r="AE891" s="106"/>
      <c r="AF891" s="106"/>
      <c r="AG891" s="106"/>
    </row>
    <row r="892" spans="1:33" x14ac:dyDescent="0.5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  <c r="AA892" s="106"/>
      <c r="AB892" s="106"/>
      <c r="AC892" s="106"/>
      <c r="AD892" s="106"/>
      <c r="AE892" s="106"/>
      <c r="AF892" s="106"/>
      <c r="AG892" s="106"/>
    </row>
    <row r="893" spans="1:33" x14ac:dyDescent="0.5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  <c r="AA893" s="106"/>
      <c r="AB893" s="106"/>
      <c r="AC893" s="106"/>
      <c r="AD893" s="106"/>
      <c r="AE893" s="106"/>
      <c r="AF893" s="106"/>
      <c r="AG893" s="106"/>
    </row>
    <row r="894" spans="1:33" x14ac:dyDescent="0.5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  <c r="AA894" s="106"/>
      <c r="AB894" s="106"/>
      <c r="AC894" s="106"/>
      <c r="AD894" s="106"/>
      <c r="AE894" s="106"/>
      <c r="AF894" s="106"/>
      <c r="AG894" s="106"/>
    </row>
    <row r="895" spans="1:33" x14ac:dyDescent="0.5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  <c r="AA895" s="106"/>
      <c r="AB895" s="106"/>
      <c r="AC895" s="106"/>
      <c r="AD895" s="106"/>
      <c r="AE895" s="106"/>
      <c r="AF895" s="106"/>
      <c r="AG895" s="106"/>
    </row>
    <row r="896" spans="1:33" x14ac:dyDescent="0.5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  <c r="AA896" s="106"/>
      <c r="AB896" s="106"/>
      <c r="AC896" s="106"/>
      <c r="AD896" s="106"/>
      <c r="AE896" s="106"/>
      <c r="AF896" s="106"/>
      <c r="AG896" s="106"/>
    </row>
    <row r="897" spans="1:33" x14ac:dyDescent="0.5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  <c r="AA897" s="106"/>
      <c r="AB897" s="106"/>
      <c r="AC897" s="106"/>
      <c r="AD897" s="106"/>
      <c r="AE897" s="106"/>
      <c r="AF897" s="106"/>
      <c r="AG897" s="106"/>
    </row>
    <row r="898" spans="1:33" x14ac:dyDescent="0.5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  <c r="AA898" s="106"/>
      <c r="AB898" s="106"/>
      <c r="AC898" s="106"/>
      <c r="AD898" s="106"/>
      <c r="AE898" s="106"/>
      <c r="AF898" s="106"/>
      <c r="AG898" s="106"/>
    </row>
    <row r="899" spans="1:33" x14ac:dyDescent="0.5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  <c r="AA899" s="106"/>
      <c r="AB899" s="106"/>
      <c r="AC899" s="106"/>
      <c r="AD899" s="106"/>
      <c r="AE899" s="106"/>
      <c r="AF899" s="106"/>
      <c r="AG899" s="106"/>
    </row>
    <row r="900" spans="1:33" x14ac:dyDescent="0.5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  <c r="AA900" s="106"/>
      <c r="AB900" s="106"/>
      <c r="AC900" s="106"/>
      <c r="AD900" s="106"/>
      <c r="AE900" s="106"/>
      <c r="AF900" s="106"/>
      <c r="AG900" s="106"/>
    </row>
    <row r="901" spans="1:33" x14ac:dyDescent="0.5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  <c r="AA901" s="106"/>
      <c r="AB901" s="106"/>
      <c r="AC901" s="106"/>
      <c r="AD901" s="106"/>
      <c r="AE901" s="106"/>
      <c r="AF901" s="106"/>
      <c r="AG901" s="106"/>
    </row>
    <row r="902" spans="1:33" x14ac:dyDescent="0.5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  <c r="AA902" s="106"/>
      <c r="AB902" s="106"/>
      <c r="AC902" s="106"/>
      <c r="AD902" s="106"/>
      <c r="AE902" s="106"/>
      <c r="AF902" s="106"/>
      <c r="AG902" s="106"/>
    </row>
    <row r="903" spans="1:33" x14ac:dyDescent="0.5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  <c r="AA903" s="106"/>
      <c r="AB903" s="106"/>
      <c r="AC903" s="106"/>
      <c r="AD903" s="106"/>
      <c r="AE903" s="106"/>
      <c r="AF903" s="106"/>
      <c r="AG903" s="106"/>
    </row>
    <row r="904" spans="1:33" x14ac:dyDescent="0.5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  <c r="AA904" s="106"/>
      <c r="AB904" s="106"/>
      <c r="AC904" s="106"/>
      <c r="AD904" s="106"/>
      <c r="AE904" s="106"/>
      <c r="AF904" s="106"/>
      <c r="AG904" s="106"/>
    </row>
    <row r="905" spans="1:33" x14ac:dyDescent="0.5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  <c r="AA905" s="106"/>
      <c r="AB905" s="106"/>
      <c r="AC905" s="106"/>
      <c r="AD905" s="106"/>
      <c r="AE905" s="106"/>
      <c r="AF905" s="106"/>
      <c r="AG905" s="106"/>
    </row>
    <row r="906" spans="1:33" x14ac:dyDescent="0.5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  <c r="AA906" s="106"/>
      <c r="AB906" s="106"/>
      <c r="AC906" s="106"/>
      <c r="AD906" s="106"/>
      <c r="AE906" s="106"/>
      <c r="AF906" s="106"/>
      <c r="AG906" s="106"/>
    </row>
    <row r="907" spans="1:33" x14ac:dyDescent="0.5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  <c r="AA907" s="106"/>
      <c r="AB907" s="106"/>
      <c r="AC907" s="106"/>
      <c r="AD907" s="106"/>
      <c r="AE907" s="106"/>
      <c r="AF907" s="106"/>
      <c r="AG907" s="106"/>
    </row>
    <row r="908" spans="1:33" x14ac:dyDescent="0.5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  <c r="AA908" s="106"/>
      <c r="AB908" s="106"/>
      <c r="AC908" s="106"/>
      <c r="AD908" s="106"/>
      <c r="AE908" s="106"/>
      <c r="AF908" s="106"/>
      <c r="AG908" s="106"/>
    </row>
    <row r="909" spans="1:33" x14ac:dyDescent="0.5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  <c r="AA909" s="106"/>
      <c r="AB909" s="106"/>
      <c r="AC909" s="106"/>
      <c r="AD909" s="106"/>
      <c r="AE909" s="106"/>
      <c r="AF909" s="106"/>
      <c r="AG909" s="106"/>
    </row>
    <row r="910" spans="1:33" x14ac:dyDescent="0.5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  <c r="AA910" s="106"/>
      <c r="AB910" s="106"/>
      <c r="AC910" s="106"/>
      <c r="AD910" s="106"/>
      <c r="AE910" s="106"/>
      <c r="AF910" s="106"/>
      <c r="AG910" s="106"/>
    </row>
    <row r="911" spans="1:33" x14ac:dyDescent="0.5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  <c r="AA911" s="106"/>
      <c r="AB911" s="106"/>
      <c r="AC911" s="106"/>
      <c r="AD911" s="106"/>
      <c r="AE911" s="106"/>
      <c r="AF911" s="106"/>
      <c r="AG911" s="106"/>
    </row>
    <row r="912" spans="1:33" x14ac:dyDescent="0.5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  <c r="AA912" s="106"/>
      <c r="AB912" s="106"/>
      <c r="AC912" s="106"/>
      <c r="AD912" s="106"/>
      <c r="AE912" s="106"/>
      <c r="AF912" s="106"/>
      <c r="AG912" s="106"/>
    </row>
    <row r="913" spans="1:33" x14ac:dyDescent="0.5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  <c r="AA913" s="106"/>
      <c r="AB913" s="106"/>
      <c r="AC913" s="106"/>
      <c r="AD913" s="106"/>
      <c r="AE913" s="106"/>
      <c r="AF913" s="106"/>
      <c r="AG913" s="106"/>
    </row>
    <row r="914" spans="1:33" x14ac:dyDescent="0.5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  <c r="AA914" s="106"/>
      <c r="AB914" s="106"/>
      <c r="AC914" s="106"/>
      <c r="AD914" s="106"/>
      <c r="AE914" s="106"/>
      <c r="AF914" s="106"/>
      <c r="AG914" s="106"/>
    </row>
    <row r="915" spans="1:33" x14ac:dyDescent="0.5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  <c r="AA915" s="106"/>
      <c r="AB915" s="106"/>
      <c r="AC915" s="106"/>
      <c r="AD915" s="106"/>
      <c r="AE915" s="106"/>
      <c r="AF915" s="106"/>
      <c r="AG915" s="106"/>
    </row>
    <row r="916" spans="1:33" x14ac:dyDescent="0.5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  <c r="AA916" s="106"/>
      <c r="AB916" s="106"/>
      <c r="AC916" s="106"/>
      <c r="AD916" s="106"/>
      <c r="AE916" s="106"/>
      <c r="AF916" s="106"/>
      <c r="AG916" s="106"/>
    </row>
    <row r="917" spans="1:33" x14ac:dyDescent="0.5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  <c r="AA917" s="106"/>
      <c r="AB917" s="106"/>
      <c r="AC917" s="106"/>
      <c r="AD917" s="106"/>
      <c r="AE917" s="106"/>
      <c r="AF917" s="106"/>
      <c r="AG917" s="106"/>
    </row>
    <row r="918" spans="1:33" x14ac:dyDescent="0.5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  <c r="AA918" s="106"/>
      <c r="AB918" s="106"/>
      <c r="AC918" s="106"/>
      <c r="AD918" s="106"/>
      <c r="AE918" s="106"/>
      <c r="AF918" s="106"/>
      <c r="AG918" s="106"/>
    </row>
    <row r="919" spans="1:33" x14ac:dyDescent="0.5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  <c r="AA919" s="106"/>
      <c r="AB919" s="106"/>
      <c r="AC919" s="106"/>
      <c r="AD919" s="106"/>
      <c r="AE919" s="106"/>
      <c r="AF919" s="106"/>
      <c r="AG919" s="106"/>
    </row>
    <row r="920" spans="1:33" x14ac:dyDescent="0.5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  <c r="AA920" s="106"/>
      <c r="AB920" s="106"/>
      <c r="AC920" s="106"/>
      <c r="AD920" s="106"/>
      <c r="AE920" s="106"/>
      <c r="AF920" s="106"/>
      <c r="AG920" s="106"/>
    </row>
    <row r="921" spans="1:33" x14ac:dyDescent="0.5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  <c r="AA921" s="106"/>
      <c r="AB921" s="106"/>
      <c r="AC921" s="106"/>
      <c r="AD921" s="106"/>
      <c r="AE921" s="106"/>
      <c r="AF921" s="106"/>
      <c r="AG921" s="106"/>
    </row>
    <row r="922" spans="1:33" x14ac:dyDescent="0.5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  <c r="AA922" s="106"/>
      <c r="AB922" s="106"/>
      <c r="AC922" s="106"/>
      <c r="AD922" s="106"/>
      <c r="AE922" s="106"/>
      <c r="AF922" s="106"/>
      <c r="AG922" s="106"/>
    </row>
    <row r="923" spans="1:33" x14ac:dyDescent="0.5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  <c r="AA923" s="106"/>
      <c r="AB923" s="106"/>
      <c r="AC923" s="106"/>
      <c r="AD923" s="106"/>
      <c r="AE923" s="106"/>
      <c r="AF923" s="106"/>
      <c r="AG923" s="106"/>
    </row>
    <row r="924" spans="1:33" x14ac:dyDescent="0.5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  <c r="AA924" s="106"/>
      <c r="AB924" s="106"/>
      <c r="AC924" s="106"/>
      <c r="AD924" s="106"/>
      <c r="AE924" s="106"/>
      <c r="AF924" s="106"/>
      <c r="AG924" s="106"/>
    </row>
    <row r="925" spans="1:33" x14ac:dyDescent="0.5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  <c r="AA925" s="106"/>
      <c r="AB925" s="106"/>
      <c r="AC925" s="106"/>
      <c r="AD925" s="106"/>
      <c r="AE925" s="106"/>
      <c r="AF925" s="106"/>
      <c r="AG925" s="106"/>
    </row>
    <row r="926" spans="1:33" x14ac:dyDescent="0.5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  <c r="AA926" s="106"/>
      <c r="AB926" s="106"/>
      <c r="AC926" s="106"/>
      <c r="AD926" s="106"/>
      <c r="AE926" s="106"/>
      <c r="AF926" s="106"/>
      <c r="AG926" s="106"/>
    </row>
    <row r="927" spans="1:33" x14ac:dyDescent="0.5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  <c r="AA927" s="106"/>
      <c r="AB927" s="106"/>
      <c r="AC927" s="106"/>
      <c r="AD927" s="106"/>
      <c r="AE927" s="106"/>
      <c r="AF927" s="106"/>
      <c r="AG927" s="106"/>
    </row>
    <row r="928" spans="1:33" x14ac:dyDescent="0.5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  <c r="AA928" s="106"/>
      <c r="AB928" s="106"/>
      <c r="AC928" s="106"/>
      <c r="AD928" s="106"/>
      <c r="AE928" s="106"/>
      <c r="AF928" s="106"/>
      <c r="AG928" s="106"/>
    </row>
    <row r="929" spans="1:33" x14ac:dyDescent="0.5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  <c r="AA929" s="106"/>
      <c r="AB929" s="106"/>
      <c r="AC929" s="106"/>
      <c r="AD929" s="106"/>
      <c r="AE929" s="106"/>
      <c r="AF929" s="106"/>
      <c r="AG929" s="106"/>
    </row>
    <row r="930" spans="1:33" x14ac:dyDescent="0.5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  <c r="AA930" s="106"/>
      <c r="AB930" s="106"/>
      <c r="AC930" s="106"/>
      <c r="AD930" s="106"/>
      <c r="AE930" s="106"/>
      <c r="AF930" s="106"/>
      <c r="AG930" s="106"/>
    </row>
    <row r="931" spans="1:33" x14ac:dyDescent="0.5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  <c r="AA931" s="106"/>
      <c r="AB931" s="106"/>
      <c r="AC931" s="106"/>
      <c r="AD931" s="106"/>
      <c r="AE931" s="106"/>
      <c r="AF931" s="106"/>
      <c r="AG931" s="106"/>
    </row>
    <row r="932" spans="1:33" x14ac:dyDescent="0.5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  <c r="AA932" s="106"/>
      <c r="AB932" s="106"/>
      <c r="AC932" s="106"/>
      <c r="AD932" s="106"/>
      <c r="AE932" s="106"/>
      <c r="AF932" s="106"/>
      <c r="AG932" s="106"/>
    </row>
    <row r="933" spans="1:33" x14ac:dyDescent="0.5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  <c r="AA933" s="106"/>
      <c r="AB933" s="106"/>
      <c r="AC933" s="106"/>
      <c r="AD933" s="106"/>
      <c r="AE933" s="106"/>
      <c r="AF933" s="106"/>
      <c r="AG933" s="106"/>
    </row>
    <row r="934" spans="1:33" x14ac:dyDescent="0.5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  <c r="AA934" s="106"/>
      <c r="AB934" s="106"/>
      <c r="AC934" s="106"/>
      <c r="AD934" s="106"/>
      <c r="AE934" s="106"/>
      <c r="AF934" s="106"/>
      <c r="AG934" s="106"/>
    </row>
    <row r="935" spans="1:33" x14ac:dyDescent="0.5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  <c r="AA935" s="106"/>
      <c r="AB935" s="106"/>
      <c r="AC935" s="106"/>
      <c r="AD935" s="106"/>
      <c r="AE935" s="106"/>
      <c r="AF935" s="106"/>
      <c r="AG935" s="106"/>
    </row>
    <row r="936" spans="1:33" x14ac:dyDescent="0.5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  <c r="AA936" s="106"/>
      <c r="AB936" s="106"/>
      <c r="AC936" s="106"/>
      <c r="AD936" s="106"/>
      <c r="AE936" s="106"/>
      <c r="AF936" s="106"/>
      <c r="AG936" s="106"/>
    </row>
    <row r="937" spans="1:33" x14ac:dyDescent="0.5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  <c r="AA937" s="106"/>
      <c r="AB937" s="106"/>
      <c r="AC937" s="106"/>
      <c r="AD937" s="106"/>
      <c r="AE937" s="106"/>
      <c r="AF937" s="106"/>
      <c r="AG937" s="106"/>
    </row>
    <row r="938" spans="1:33" x14ac:dyDescent="0.5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  <c r="AA938" s="106"/>
      <c r="AB938" s="106"/>
      <c r="AC938" s="106"/>
      <c r="AD938" s="106"/>
      <c r="AE938" s="106"/>
      <c r="AF938" s="106"/>
      <c r="AG938" s="106"/>
    </row>
    <row r="939" spans="1:33" x14ac:dyDescent="0.5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  <c r="AA939" s="106"/>
      <c r="AB939" s="106"/>
      <c r="AC939" s="106"/>
      <c r="AD939" s="106"/>
      <c r="AE939" s="106"/>
      <c r="AF939" s="106"/>
      <c r="AG939" s="106"/>
    </row>
    <row r="940" spans="1:33" x14ac:dyDescent="0.5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  <c r="AA940" s="106"/>
      <c r="AB940" s="106"/>
      <c r="AC940" s="106"/>
      <c r="AD940" s="106"/>
      <c r="AE940" s="106"/>
      <c r="AF940" s="106"/>
      <c r="AG940" s="106"/>
    </row>
    <row r="941" spans="1:33" x14ac:dyDescent="0.5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  <c r="AA941" s="106"/>
      <c r="AB941" s="106"/>
      <c r="AC941" s="106"/>
      <c r="AD941" s="106"/>
      <c r="AE941" s="106"/>
      <c r="AF941" s="106"/>
      <c r="AG941" s="106"/>
    </row>
    <row r="942" spans="1:33" x14ac:dyDescent="0.5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  <c r="AA942" s="106"/>
      <c r="AB942" s="106"/>
      <c r="AC942" s="106"/>
      <c r="AD942" s="106"/>
      <c r="AE942" s="106"/>
      <c r="AF942" s="106"/>
      <c r="AG942" s="106"/>
    </row>
    <row r="943" spans="1:33" x14ac:dyDescent="0.5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  <c r="AA943" s="106"/>
      <c r="AB943" s="106"/>
      <c r="AC943" s="106"/>
      <c r="AD943" s="106"/>
      <c r="AE943" s="106"/>
      <c r="AF943" s="106"/>
      <c r="AG943" s="106"/>
    </row>
    <row r="944" spans="1:33" x14ac:dyDescent="0.5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  <c r="AA944" s="106"/>
      <c r="AB944" s="106"/>
      <c r="AC944" s="106"/>
      <c r="AD944" s="106"/>
      <c r="AE944" s="106"/>
      <c r="AF944" s="106"/>
      <c r="AG944" s="106"/>
    </row>
    <row r="945" spans="1:33" x14ac:dyDescent="0.5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  <c r="AA945" s="106"/>
      <c r="AB945" s="106"/>
      <c r="AC945" s="106"/>
      <c r="AD945" s="106"/>
      <c r="AE945" s="106"/>
      <c r="AF945" s="106"/>
      <c r="AG945" s="106"/>
    </row>
    <row r="946" spans="1:33" x14ac:dyDescent="0.5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  <c r="AA946" s="106"/>
      <c r="AB946" s="106"/>
      <c r="AC946" s="106"/>
      <c r="AD946" s="106"/>
      <c r="AE946" s="106"/>
      <c r="AF946" s="106"/>
      <c r="AG946" s="106"/>
    </row>
    <row r="947" spans="1:33" x14ac:dyDescent="0.5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  <c r="AA947" s="106"/>
      <c r="AB947" s="106"/>
      <c r="AC947" s="106"/>
      <c r="AD947" s="106"/>
      <c r="AE947" s="106"/>
      <c r="AF947" s="106"/>
      <c r="AG947" s="106"/>
    </row>
    <row r="948" spans="1:33" x14ac:dyDescent="0.5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  <c r="AA948" s="106"/>
      <c r="AB948" s="106"/>
      <c r="AC948" s="106"/>
      <c r="AD948" s="106"/>
      <c r="AE948" s="106"/>
      <c r="AF948" s="106"/>
      <c r="AG948" s="106"/>
    </row>
    <row r="949" spans="1:33" x14ac:dyDescent="0.5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  <c r="AA949" s="106"/>
      <c r="AB949" s="106"/>
      <c r="AC949" s="106"/>
      <c r="AD949" s="106"/>
      <c r="AE949" s="106"/>
      <c r="AF949" s="106"/>
      <c r="AG949" s="106"/>
    </row>
    <row r="950" spans="1:33" x14ac:dyDescent="0.5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  <c r="AA950" s="106"/>
      <c r="AB950" s="106"/>
      <c r="AC950" s="106"/>
      <c r="AD950" s="106"/>
      <c r="AE950" s="106"/>
      <c r="AF950" s="106"/>
      <c r="AG950" s="106"/>
    </row>
    <row r="951" spans="1:33" x14ac:dyDescent="0.5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  <c r="AA951" s="106"/>
      <c r="AB951" s="106"/>
      <c r="AC951" s="106"/>
      <c r="AD951" s="106"/>
      <c r="AE951" s="106"/>
      <c r="AF951" s="106"/>
      <c r="AG951" s="106"/>
    </row>
    <row r="952" spans="1:33" x14ac:dyDescent="0.5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  <c r="AA952" s="106"/>
      <c r="AB952" s="106"/>
      <c r="AC952" s="106"/>
      <c r="AD952" s="106"/>
      <c r="AE952" s="106"/>
      <c r="AF952" s="106"/>
      <c r="AG952" s="106"/>
    </row>
    <row r="953" spans="1:33" x14ac:dyDescent="0.5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  <c r="AA953" s="106"/>
      <c r="AB953" s="106"/>
      <c r="AC953" s="106"/>
      <c r="AD953" s="106"/>
      <c r="AE953" s="106"/>
      <c r="AF953" s="106"/>
      <c r="AG953" s="106"/>
    </row>
    <row r="954" spans="1:33" x14ac:dyDescent="0.5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  <c r="AA954" s="106"/>
      <c r="AB954" s="106"/>
      <c r="AC954" s="106"/>
      <c r="AD954" s="106"/>
      <c r="AE954" s="106"/>
      <c r="AF954" s="106"/>
      <c r="AG954" s="106"/>
    </row>
    <row r="955" spans="1:33" x14ac:dyDescent="0.5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  <c r="AA955" s="106"/>
      <c r="AB955" s="106"/>
      <c r="AC955" s="106"/>
      <c r="AD955" s="106"/>
      <c r="AE955" s="106"/>
      <c r="AF955" s="106"/>
      <c r="AG955" s="106"/>
    </row>
    <row r="956" spans="1:33" x14ac:dyDescent="0.5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  <c r="AA956" s="106"/>
      <c r="AB956" s="106"/>
      <c r="AC956" s="106"/>
      <c r="AD956" s="106"/>
      <c r="AE956" s="106"/>
      <c r="AF956" s="106"/>
      <c r="AG956" s="106"/>
    </row>
    <row r="957" spans="1:33" x14ac:dyDescent="0.5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  <c r="AA957" s="106"/>
      <c r="AB957" s="106"/>
      <c r="AC957" s="106"/>
      <c r="AD957" s="106"/>
      <c r="AE957" s="106"/>
      <c r="AF957" s="106"/>
      <c r="AG957" s="106"/>
    </row>
    <row r="958" spans="1:33" x14ac:dyDescent="0.5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  <c r="AA958" s="106"/>
      <c r="AB958" s="106"/>
      <c r="AC958" s="106"/>
      <c r="AD958" s="106"/>
      <c r="AE958" s="106"/>
      <c r="AF958" s="106"/>
      <c r="AG958" s="106"/>
    </row>
    <row r="959" spans="1:33" x14ac:dyDescent="0.5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  <c r="AA959" s="106"/>
      <c r="AB959" s="106"/>
      <c r="AC959" s="106"/>
      <c r="AD959" s="106"/>
      <c r="AE959" s="106"/>
      <c r="AF959" s="106"/>
      <c r="AG959" s="106"/>
    </row>
    <row r="960" spans="1:33" x14ac:dyDescent="0.5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  <c r="AA960" s="106"/>
      <c r="AB960" s="106"/>
      <c r="AC960" s="106"/>
      <c r="AD960" s="106"/>
      <c r="AE960" s="106"/>
      <c r="AF960" s="106"/>
      <c r="AG960" s="106"/>
    </row>
    <row r="961" spans="1:33" x14ac:dyDescent="0.5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  <c r="AA961" s="106"/>
      <c r="AB961" s="106"/>
      <c r="AC961" s="106"/>
      <c r="AD961" s="106"/>
      <c r="AE961" s="106"/>
      <c r="AF961" s="106"/>
      <c r="AG961" s="106"/>
    </row>
    <row r="962" spans="1:33" x14ac:dyDescent="0.5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  <c r="AA962" s="106"/>
      <c r="AB962" s="106"/>
      <c r="AC962" s="106"/>
      <c r="AD962" s="106"/>
      <c r="AE962" s="106"/>
      <c r="AF962" s="106"/>
      <c r="AG962" s="106"/>
    </row>
    <row r="963" spans="1:33" x14ac:dyDescent="0.5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  <c r="AA963" s="106"/>
      <c r="AB963" s="106"/>
      <c r="AC963" s="106"/>
      <c r="AD963" s="106"/>
      <c r="AE963" s="106"/>
      <c r="AF963" s="106"/>
      <c r="AG963" s="106"/>
    </row>
    <row r="964" spans="1:33" x14ac:dyDescent="0.5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  <c r="AA964" s="106"/>
      <c r="AB964" s="106"/>
      <c r="AC964" s="106"/>
      <c r="AD964" s="106"/>
      <c r="AE964" s="106"/>
      <c r="AF964" s="106"/>
      <c r="AG964" s="106"/>
    </row>
    <row r="965" spans="1:33" x14ac:dyDescent="0.5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  <c r="AA965" s="106"/>
      <c r="AB965" s="106"/>
      <c r="AC965" s="106"/>
      <c r="AD965" s="106"/>
      <c r="AE965" s="106"/>
      <c r="AF965" s="106"/>
      <c r="AG965" s="106"/>
    </row>
    <row r="966" spans="1:33" x14ac:dyDescent="0.5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  <c r="AA966" s="106"/>
      <c r="AB966" s="106"/>
      <c r="AC966" s="106"/>
      <c r="AD966" s="106"/>
      <c r="AE966" s="106"/>
      <c r="AF966" s="106"/>
      <c r="AG966" s="106"/>
    </row>
    <row r="967" spans="1:33" x14ac:dyDescent="0.5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  <c r="AA967" s="106"/>
      <c r="AB967" s="106"/>
      <c r="AC967" s="106"/>
      <c r="AD967" s="106"/>
      <c r="AE967" s="106"/>
      <c r="AF967" s="106"/>
      <c r="AG967" s="106"/>
    </row>
    <row r="968" spans="1:33" x14ac:dyDescent="0.5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  <c r="AA968" s="106"/>
      <c r="AB968" s="106"/>
      <c r="AC968" s="106"/>
      <c r="AD968" s="106"/>
      <c r="AE968" s="106"/>
      <c r="AF968" s="106"/>
      <c r="AG968" s="106"/>
    </row>
    <row r="969" spans="1:33" x14ac:dyDescent="0.5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  <c r="AA969" s="106"/>
      <c r="AB969" s="106"/>
      <c r="AC969" s="106"/>
      <c r="AD969" s="106"/>
      <c r="AE969" s="106"/>
      <c r="AF969" s="106"/>
      <c r="AG969" s="106"/>
    </row>
    <row r="970" spans="1:33" x14ac:dyDescent="0.5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  <c r="AA970" s="106"/>
      <c r="AB970" s="106"/>
      <c r="AC970" s="106"/>
      <c r="AD970" s="106"/>
      <c r="AE970" s="106"/>
      <c r="AF970" s="106"/>
      <c r="AG970" s="106"/>
    </row>
    <row r="971" spans="1:33" x14ac:dyDescent="0.5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  <c r="AA971" s="106"/>
      <c r="AB971" s="106"/>
      <c r="AC971" s="106"/>
      <c r="AD971" s="106"/>
      <c r="AE971" s="106"/>
      <c r="AF971" s="106"/>
      <c r="AG971" s="106"/>
    </row>
    <row r="972" spans="1:33" x14ac:dyDescent="0.5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  <c r="AA972" s="106"/>
      <c r="AB972" s="106"/>
      <c r="AC972" s="106"/>
      <c r="AD972" s="106"/>
      <c r="AE972" s="106"/>
      <c r="AF972" s="106"/>
      <c r="AG972" s="106"/>
    </row>
    <row r="973" spans="1:33" x14ac:dyDescent="0.5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  <c r="AA973" s="106"/>
      <c r="AB973" s="106"/>
      <c r="AC973" s="106"/>
      <c r="AD973" s="106"/>
      <c r="AE973" s="106"/>
      <c r="AF973" s="106"/>
      <c r="AG973" s="106"/>
    </row>
    <row r="974" spans="1:33" x14ac:dyDescent="0.5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  <c r="AA974" s="106"/>
      <c r="AB974" s="106"/>
      <c r="AC974" s="106"/>
      <c r="AD974" s="106"/>
      <c r="AE974" s="106"/>
      <c r="AF974" s="106"/>
      <c r="AG974" s="106"/>
    </row>
    <row r="975" spans="1:33" x14ac:dyDescent="0.5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  <c r="AA975" s="106"/>
      <c r="AB975" s="106"/>
      <c r="AC975" s="106"/>
      <c r="AD975" s="106"/>
      <c r="AE975" s="106"/>
      <c r="AF975" s="106"/>
      <c r="AG975" s="106"/>
    </row>
    <row r="976" spans="1:33" x14ac:dyDescent="0.5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  <c r="AA976" s="106"/>
      <c r="AB976" s="106"/>
      <c r="AC976" s="106"/>
      <c r="AD976" s="106"/>
      <c r="AE976" s="106"/>
      <c r="AF976" s="106"/>
      <c r="AG976" s="106"/>
    </row>
    <row r="977" spans="1:33" x14ac:dyDescent="0.5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  <c r="AA977" s="106"/>
      <c r="AB977" s="106"/>
      <c r="AC977" s="106"/>
      <c r="AD977" s="106"/>
      <c r="AE977" s="106"/>
      <c r="AF977" s="106"/>
      <c r="AG977" s="106"/>
    </row>
    <row r="978" spans="1:33" x14ac:dyDescent="0.5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  <c r="AA978" s="106"/>
      <c r="AB978" s="106"/>
      <c r="AC978" s="106"/>
      <c r="AD978" s="106"/>
      <c r="AE978" s="106"/>
      <c r="AF978" s="106"/>
      <c r="AG978" s="106"/>
    </row>
    <row r="979" spans="1:33" x14ac:dyDescent="0.5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  <c r="AA979" s="106"/>
      <c r="AB979" s="106"/>
      <c r="AC979" s="106"/>
      <c r="AD979" s="106"/>
      <c r="AE979" s="106"/>
      <c r="AF979" s="106"/>
      <c r="AG979" s="106"/>
    </row>
    <row r="980" spans="1:33" x14ac:dyDescent="0.5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  <c r="AA980" s="106"/>
      <c r="AB980" s="106"/>
      <c r="AC980" s="106"/>
      <c r="AD980" s="106"/>
      <c r="AE980" s="106"/>
      <c r="AF980" s="106"/>
      <c r="AG980" s="106"/>
    </row>
    <row r="981" spans="1:33" x14ac:dyDescent="0.5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  <c r="AA981" s="106"/>
      <c r="AB981" s="106"/>
      <c r="AC981" s="106"/>
      <c r="AD981" s="106"/>
      <c r="AE981" s="106"/>
      <c r="AF981" s="106"/>
      <c r="AG981" s="106"/>
    </row>
    <row r="982" spans="1:33" x14ac:dyDescent="0.5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  <c r="AA982" s="106"/>
      <c r="AB982" s="106"/>
      <c r="AC982" s="106"/>
      <c r="AD982" s="106"/>
      <c r="AE982" s="106"/>
      <c r="AF982" s="106"/>
      <c r="AG982" s="106"/>
    </row>
    <row r="983" spans="1:33" x14ac:dyDescent="0.5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  <c r="AA983" s="106"/>
      <c r="AB983" s="106"/>
      <c r="AC983" s="106"/>
      <c r="AD983" s="106"/>
      <c r="AE983" s="106"/>
      <c r="AF983" s="106"/>
      <c r="AG983" s="106"/>
    </row>
    <row r="984" spans="1:33" x14ac:dyDescent="0.5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  <c r="AA984" s="106"/>
      <c r="AB984" s="106"/>
      <c r="AC984" s="106"/>
      <c r="AD984" s="106"/>
      <c r="AE984" s="106"/>
      <c r="AF984" s="106"/>
      <c r="AG984" s="106"/>
    </row>
    <row r="985" spans="1:33" x14ac:dyDescent="0.5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  <c r="AA985" s="106"/>
      <c r="AB985" s="106"/>
      <c r="AC985" s="106"/>
      <c r="AD985" s="106"/>
      <c r="AE985" s="106"/>
      <c r="AF985" s="106"/>
      <c r="AG985" s="106"/>
    </row>
    <row r="986" spans="1:33" x14ac:dyDescent="0.5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  <c r="AA986" s="106"/>
      <c r="AB986" s="106"/>
      <c r="AC986" s="106"/>
      <c r="AD986" s="106"/>
      <c r="AE986" s="106"/>
      <c r="AF986" s="106"/>
      <c r="AG986" s="106"/>
    </row>
    <row r="987" spans="1:33" x14ac:dyDescent="0.5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  <c r="AA987" s="106"/>
      <c r="AB987" s="106"/>
      <c r="AC987" s="106"/>
      <c r="AD987" s="106"/>
      <c r="AE987" s="106"/>
      <c r="AF987" s="106"/>
      <c r="AG987" s="106"/>
    </row>
    <row r="988" spans="1:33" x14ac:dyDescent="0.5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  <c r="AA988" s="106"/>
      <c r="AB988" s="106"/>
      <c r="AC988" s="106"/>
      <c r="AD988" s="106"/>
      <c r="AE988" s="106"/>
      <c r="AF988" s="106"/>
      <c r="AG988" s="106"/>
    </row>
    <row r="989" spans="1:33" x14ac:dyDescent="0.5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  <c r="AA989" s="106"/>
      <c r="AB989" s="106"/>
      <c r="AC989" s="106"/>
      <c r="AD989" s="106"/>
      <c r="AE989" s="106"/>
      <c r="AF989" s="106"/>
      <c r="AG989" s="106"/>
    </row>
    <row r="990" spans="1:33" x14ac:dyDescent="0.5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  <c r="AA990" s="106"/>
      <c r="AB990" s="106"/>
      <c r="AC990" s="106"/>
      <c r="AD990" s="106"/>
      <c r="AE990" s="106"/>
      <c r="AF990" s="106"/>
      <c r="AG990" s="106"/>
    </row>
    <row r="991" spans="1:33" x14ac:dyDescent="0.5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  <c r="AA991" s="106"/>
      <c r="AB991" s="106"/>
      <c r="AC991" s="106"/>
      <c r="AD991" s="106"/>
      <c r="AE991" s="106"/>
      <c r="AF991" s="106"/>
      <c r="AG991" s="106"/>
    </row>
    <row r="992" spans="1:33" x14ac:dyDescent="0.5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  <c r="AA992" s="106"/>
      <c r="AB992" s="106"/>
      <c r="AC992" s="106"/>
      <c r="AD992" s="106"/>
      <c r="AE992" s="106"/>
      <c r="AF992" s="106"/>
      <c r="AG992" s="106"/>
    </row>
    <row r="993" spans="1:33" x14ac:dyDescent="0.5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  <c r="AA993" s="106"/>
      <c r="AB993" s="106"/>
      <c r="AC993" s="106"/>
      <c r="AD993" s="106"/>
      <c r="AE993" s="106"/>
      <c r="AF993" s="106"/>
      <c r="AG993" s="106"/>
    </row>
    <row r="994" spans="1:33" x14ac:dyDescent="0.5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  <c r="AA994" s="106"/>
      <c r="AB994" s="106"/>
      <c r="AC994" s="106"/>
      <c r="AD994" s="106"/>
      <c r="AE994" s="106"/>
      <c r="AF994" s="106"/>
      <c r="AG994" s="106"/>
    </row>
    <row r="995" spans="1:33" x14ac:dyDescent="0.5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  <c r="AA995" s="106"/>
      <c r="AB995" s="106"/>
      <c r="AC995" s="106"/>
      <c r="AD995" s="106"/>
      <c r="AE995" s="106"/>
      <c r="AF995" s="106"/>
      <c r="AG995" s="106"/>
    </row>
    <row r="996" spans="1:33" x14ac:dyDescent="0.5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  <c r="AA996" s="106"/>
      <c r="AB996" s="106"/>
      <c r="AC996" s="106"/>
      <c r="AD996" s="106"/>
      <c r="AE996" s="106"/>
      <c r="AF996" s="106"/>
      <c r="AG996" s="106"/>
    </row>
    <row r="997" spans="1:33" x14ac:dyDescent="0.5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  <c r="AA997" s="106"/>
      <c r="AB997" s="106"/>
      <c r="AC997" s="106"/>
      <c r="AD997" s="106"/>
      <c r="AE997" s="106"/>
      <c r="AF997" s="106"/>
      <c r="AG997" s="106"/>
    </row>
    <row r="998" spans="1:33" x14ac:dyDescent="0.5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  <c r="AA998" s="106"/>
      <c r="AB998" s="106"/>
      <c r="AC998" s="106"/>
      <c r="AD998" s="106"/>
      <c r="AE998" s="106"/>
      <c r="AF998" s="106"/>
      <c r="AG998" s="106"/>
    </row>
    <row r="999" spans="1:33" x14ac:dyDescent="0.5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  <c r="AA999" s="106"/>
      <c r="AB999" s="106"/>
      <c r="AC999" s="106"/>
      <c r="AD999" s="106"/>
      <c r="AE999" s="106"/>
      <c r="AF999" s="106"/>
      <c r="AG999" s="106"/>
    </row>
    <row r="1000" spans="1:33" x14ac:dyDescent="0.5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  <c r="AA1000" s="106"/>
      <c r="AB1000" s="106"/>
      <c r="AC1000" s="106"/>
      <c r="AD1000" s="106"/>
      <c r="AE1000" s="106"/>
      <c r="AF1000" s="106"/>
      <c r="AG1000" s="106"/>
    </row>
    <row r="1001" spans="1:33" x14ac:dyDescent="0.5">
      <c r="A1001" s="106"/>
      <c r="B1001" s="106"/>
      <c r="C1001" s="106"/>
      <c r="D1001" s="106"/>
      <c r="E1001" s="106"/>
      <c r="F1001" s="106"/>
      <c r="G1001" s="106"/>
      <c r="H1001" s="106"/>
      <c r="I1001" s="106"/>
      <c r="J1001" s="106"/>
      <c r="K1001" s="106"/>
      <c r="L1001" s="106"/>
      <c r="M1001" s="106"/>
      <c r="N1001" s="106"/>
      <c r="O1001" s="106"/>
      <c r="P1001" s="106"/>
      <c r="Q1001" s="106"/>
      <c r="R1001" s="106"/>
      <c r="S1001" s="106"/>
      <c r="T1001" s="106"/>
      <c r="U1001" s="106"/>
      <c r="V1001" s="106"/>
      <c r="W1001" s="106"/>
      <c r="X1001" s="106"/>
      <c r="Y1001" s="106"/>
      <c r="Z1001" s="106"/>
      <c r="AA1001" s="106"/>
      <c r="AB1001" s="106"/>
      <c r="AC1001" s="106"/>
      <c r="AD1001" s="106"/>
      <c r="AE1001" s="106"/>
      <c r="AF1001" s="106"/>
      <c r="AG1001" s="106"/>
    </row>
    <row r="1002" spans="1:33" x14ac:dyDescent="0.5">
      <c r="A1002" s="106"/>
      <c r="B1002" s="106"/>
      <c r="C1002" s="106"/>
      <c r="D1002" s="106"/>
      <c r="E1002" s="106"/>
      <c r="F1002" s="106"/>
      <c r="G1002" s="106"/>
      <c r="H1002" s="106"/>
      <c r="I1002" s="106"/>
      <c r="J1002" s="106"/>
      <c r="K1002" s="106"/>
      <c r="L1002" s="106"/>
      <c r="M1002" s="106"/>
      <c r="N1002" s="106"/>
      <c r="O1002" s="106"/>
      <c r="P1002" s="106"/>
      <c r="Q1002" s="106"/>
      <c r="R1002" s="106"/>
      <c r="S1002" s="106"/>
      <c r="T1002" s="106"/>
      <c r="U1002" s="106"/>
      <c r="V1002" s="106"/>
      <c r="W1002" s="106"/>
      <c r="X1002" s="106"/>
      <c r="Y1002" s="106"/>
      <c r="Z1002" s="106"/>
      <c r="AA1002" s="106"/>
      <c r="AB1002" s="106"/>
      <c r="AC1002" s="106"/>
      <c r="AD1002" s="106"/>
      <c r="AE1002" s="106"/>
      <c r="AF1002" s="106"/>
      <c r="AG1002" s="106"/>
    </row>
  </sheetData>
  <mergeCells count="7">
    <mergeCell ref="O2:P2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INDICADORES</vt:lpstr>
      <vt:lpstr>VISÃO GERAL</vt:lpstr>
      <vt:lpstr>RECEITAS</vt:lpstr>
      <vt:lpstr>CUSTOS INSUMOS</vt:lpstr>
      <vt:lpstr>CUSTOS BEBIDAS</vt:lpstr>
      <vt:lpstr>CUSTOS VARIÁVEIS ESTRUTURA</vt:lpstr>
      <vt:lpstr>OUTROS CUSTOS</vt:lpstr>
      <vt:lpstr>CUSTOS FIXOS ESTRUTURA</vt:lpstr>
      <vt:lpstr>FORNECEDORES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</dc:creator>
  <cp:lastModifiedBy>Thiago Melo</cp:lastModifiedBy>
  <dcterms:created xsi:type="dcterms:W3CDTF">2020-04-22T02:28:12Z</dcterms:created>
  <dcterms:modified xsi:type="dcterms:W3CDTF">2020-05-03T16:30:18Z</dcterms:modified>
</cp:coreProperties>
</file>